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nordicecolabel-my.sharepoint.com/personal/idaku_nordicecolabel_org/Documents/skrivbord/Ida/PA 2025/047/Licencing tools/"/>
    </mc:Choice>
  </mc:AlternateContent>
  <xr:revisionPtr revIDLastSave="0" documentId="8_{2F04BA13-F5E1-4382-9AF7-7EFFBC7B9687}" xr6:coauthVersionLast="47" xr6:coauthVersionMax="47" xr10:uidLastSave="{00000000-0000-0000-0000-000000000000}"/>
  <bookViews>
    <workbookView xWindow="-28920" yWindow="15" windowWidth="29040" windowHeight="17520" xr2:uid="{699E3FEC-C040-44E7-8053-F15542E4E314}"/>
  </bookViews>
  <sheets>
    <sheet name="Instructions" sheetId="3" r:id="rId1"/>
    <sheet name="Calculations Nordic Swan " sheetId="1" r:id="rId2"/>
    <sheet name="List" sheetId="2" state="hidden" r:id="rId3"/>
  </sheets>
  <definedNames>
    <definedName name="_ftn1" localSheetId="1">'Calculations Nordic Swan '!#REF!</definedName>
    <definedName name="_ftnref1" localSheetId="1">'Calculations Nordic Swan '!$A$90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 l="1"/>
  <c r="I51" i="1"/>
  <c r="H51" i="1"/>
  <c r="G51" i="1"/>
  <c r="F51" i="1"/>
  <c r="B134" i="1" s="1"/>
  <c r="E51" i="1"/>
  <c r="D51" i="1"/>
  <c r="C51" i="1"/>
  <c r="B51" i="1"/>
  <c r="C42" i="1"/>
  <c r="D29" i="1" s="1"/>
  <c r="C123" i="1" s="1"/>
  <c r="B98" i="1" l="1"/>
  <c r="D15" i="1"/>
  <c r="C109" i="1" s="1"/>
  <c r="D22" i="1"/>
  <c r="C116" i="1" s="1"/>
  <c r="D25" i="1"/>
  <c r="C119" i="1" s="1"/>
  <c r="D27" i="1"/>
  <c r="C121" i="1" s="1"/>
  <c r="D34" i="1"/>
  <c r="C128" i="1" s="1"/>
  <c r="D33" i="1"/>
  <c r="C127" i="1" s="1"/>
  <c r="D36" i="1"/>
  <c r="C130" i="1" s="1"/>
  <c r="D18" i="1"/>
  <c r="C112" i="1" s="1"/>
  <c r="D39" i="1"/>
  <c r="C133" i="1" s="1"/>
  <c r="D31" i="1"/>
  <c r="O29" i="1"/>
  <c r="S29" i="1"/>
  <c r="Q29" i="1"/>
  <c r="P29" i="1"/>
  <c r="D16" i="1"/>
  <c r="C110" i="1" s="1"/>
  <c r="D23" i="1"/>
  <c r="C117" i="1" s="1"/>
  <c r="D28" i="1"/>
  <c r="C122" i="1" s="1"/>
  <c r="D35" i="1"/>
  <c r="C129" i="1" s="1"/>
  <c r="D14" i="1"/>
  <c r="C108" i="1" s="1"/>
  <c r="D21" i="1"/>
  <c r="C115" i="1" s="1"/>
  <c r="D32" i="1"/>
  <c r="C126" i="1" s="1"/>
  <c r="D40" i="1"/>
  <c r="V40" i="1" s="1"/>
  <c r="D20" i="1"/>
  <c r="C114" i="1" s="1"/>
  <c r="D26" i="1"/>
  <c r="C120" i="1" s="1"/>
  <c r="D37" i="1"/>
  <c r="C131" i="1" s="1"/>
  <c r="D30" i="1"/>
  <c r="S30" i="1" s="1"/>
  <c r="D38" i="1"/>
  <c r="C132" i="1" s="1"/>
  <c r="G71" i="1"/>
  <c r="D17" i="1"/>
  <c r="C111" i="1" s="1"/>
  <c r="D19" i="1"/>
  <c r="C113" i="1" s="1"/>
  <c r="D24" i="1"/>
  <c r="C118" i="1" s="1"/>
  <c r="B99" i="1"/>
  <c r="R25" i="1"/>
  <c r="P35" i="1"/>
  <c r="Q22" i="1"/>
  <c r="V25" i="1"/>
  <c r="R29" i="1"/>
  <c r="T29" i="1"/>
  <c r="B123" i="1" s="1"/>
  <c r="T22" i="1"/>
  <c r="B116" i="1" s="1"/>
  <c r="Q25" i="1"/>
  <c r="U29" i="1"/>
  <c r="V29" i="1"/>
  <c r="U30" i="1"/>
  <c r="T31" i="1" l="1"/>
  <c r="B125" i="1" s="1"/>
  <c r="C125" i="1"/>
  <c r="O30" i="1"/>
  <c r="C124" i="1"/>
  <c r="O14" i="1"/>
  <c r="T25" i="1"/>
  <c r="B119" i="1" s="1"/>
  <c r="P38" i="1"/>
  <c r="P25" i="1"/>
  <c r="O25" i="1"/>
  <c r="R30" i="1"/>
  <c r="T30" i="1"/>
  <c r="B124" i="1" s="1"/>
  <c r="U31" i="1"/>
  <c r="T27" i="1"/>
  <c r="B121" i="1" s="1"/>
  <c r="S24" i="1"/>
  <c r="T16" i="1"/>
  <c r="B110" i="1" s="1"/>
  <c r="R36" i="1"/>
  <c r="R14" i="1"/>
  <c r="V19" i="1"/>
  <c r="S27" i="1"/>
  <c r="S25" i="1"/>
  <c r="S16" i="1"/>
  <c r="Q16" i="1"/>
  <c r="U25" i="1"/>
  <c r="U17" i="1"/>
  <c r="G64" i="1"/>
  <c r="V23" i="1"/>
  <c r="S20" i="1"/>
  <c r="R16" i="1"/>
  <c r="S36" i="1"/>
  <c r="P17" i="1"/>
  <c r="S34" i="1"/>
  <c r="P28" i="1"/>
  <c r="P26" i="1"/>
  <c r="Q18" i="1"/>
  <c r="V15" i="1"/>
  <c r="O36" i="1"/>
  <c r="U34" i="1"/>
  <c r="U36" i="1"/>
  <c r="Q36" i="1"/>
  <c r="T15" i="1"/>
  <c r="B109" i="1" s="1"/>
  <c r="V37" i="1"/>
  <c r="O18" i="1"/>
  <c r="Q34" i="1"/>
  <c r="O34" i="1"/>
  <c r="P27" i="1"/>
  <c r="O27" i="1"/>
  <c r="S15" i="1"/>
  <c r="R15" i="1"/>
  <c r="V27" i="1"/>
  <c r="T36" i="1"/>
  <c r="B130" i="1" s="1"/>
  <c r="R27" i="1"/>
  <c r="Q27" i="1"/>
  <c r="S18" i="1"/>
  <c r="U21" i="1"/>
  <c r="O26" i="1"/>
  <c r="U27" i="1"/>
  <c r="V39" i="1"/>
  <c r="S39" i="1"/>
  <c r="T39" i="1"/>
  <c r="B133" i="1" s="1"/>
  <c r="Q33" i="1"/>
  <c r="S33" i="1"/>
  <c r="U15" i="1"/>
  <c r="V32" i="1"/>
  <c r="S26" i="1"/>
  <c r="R39" i="1"/>
  <c r="P30" i="1"/>
  <c r="T34" i="1"/>
  <c r="B128" i="1" s="1"/>
  <c r="O22" i="1"/>
  <c r="V34" i="1"/>
  <c r="S22" i="1"/>
  <c r="P39" i="1"/>
  <c r="P15" i="1"/>
  <c r="R34" i="1"/>
  <c r="U39" i="1"/>
  <c r="Q15" i="1"/>
  <c r="P14" i="1"/>
  <c r="R22" i="1"/>
  <c r="T21" i="1"/>
  <c r="B115" i="1" s="1"/>
  <c r="V22" i="1"/>
  <c r="Q35" i="1"/>
  <c r="V31" i="1"/>
  <c r="V26" i="1"/>
  <c r="V28" i="1"/>
  <c r="Q26" i="1"/>
  <c r="T19" i="1"/>
  <c r="B113" i="1" s="1"/>
  <c r="U20" i="1"/>
  <c r="T18" i="1"/>
  <c r="B112" i="1" s="1"/>
  <c r="P22" i="1"/>
  <c r="V30" i="1"/>
  <c r="U22" i="1"/>
  <c r="P34" i="1"/>
  <c r="P18" i="1"/>
  <c r="U28" i="1"/>
  <c r="V17" i="1"/>
  <c r="O15" i="1"/>
  <c r="V16" i="1"/>
  <c r="V36" i="1"/>
  <c r="Q30" i="1"/>
  <c r="T32" i="1"/>
  <c r="B126" i="1" s="1"/>
  <c r="S32" i="1"/>
  <c r="Q32" i="1"/>
  <c r="U26" i="1"/>
  <c r="O38" i="1"/>
  <c r="U32" i="1"/>
  <c r="R32" i="1"/>
  <c r="O32" i="1"/>
  <c r="Q14" i="1"/>
  <c r="T35" i="1"/>
  <c r="B129" i="1" s="1"/>
  <c r="S19" i="1"/>
  <c r="T33" i="1"/>
  <c r="B127" i="1" s="1"/>
  <c r="U24" i="1"/>
  <c r="V35" i="1"/>
  <c r="U14" i="1"/>
  <c r="G67" i="1"/>
  <c r="V33" i="1"/>
  <c r="R19" i="1"/>
  <c r="U19" i="1"/>
  <c r="R18" i="1"/>
  <c r="R33" i="1"/>
  <c r="V14" i="1"/>
  <c r="P33" i="1"/>
  <c r="U16" i="1"/>
  <c r="G68" i="1"/>
  <c r="U37" i="1"/>
  <c r="R24" i="1"/>
  <c r="U18" i="1"/>
  <c r="O35" i="1"/>
  <c r="T37" i="1"/>
  <c r="B131" i="1" s="1"/>
  <c r="G62" i="1"/>
  <c r="T14" i="1"/>
  <c r="B108" i="1" s="1"/>
  <c r="O37" i="1"/>
  <c r="U33" i="1"/>
  <c r="S23" i="1"/>
  <c r="V18" i="1"/>
  <c r="O33" i="1"/>
  <c r="Q39" i="1"/>
  <c r="U40" i="1"/>
  <c r="R38" i="1"/>
  <c r="U23" i="1"/>
  <c r="O31" i="1"/>
  <c r="S40" i="1"/>
  <c r="S31" i="1"/>
  <c r="P23" i="1"/>
  <c r="P40" i="1"/>
  <c r="R40" i="1"/>
  <c r="G66" i="1"/>
  <c r="O40" i="1"/>
  <c r="P31" i="1"/>
  <c r="Q23" i="1"/>
  <c r="Q31" i="1"/>
  <c r="R23" i="1"/>
  <c r="G65" i="1"/>
  <c r="T40" i="1"/>
  <c r="U38" i="1"/>
  <c r="Q28" i="1"/>
  <c r="G70" i="1"/>
  <c r="T23" i="1"/>
  <c r="B117" i="1" s="1"/>
  <c r="T38" i="1"/>
  <c r="B132" i="1" s="1"/>
  <c r="R31" i="1"/>
  <c r="S14" i="1"/>
  <c r="Q38" i="1"/>
  <c r="P37" i="1"/>
  <c r="S37" i="1"/>
  <c r="O39" i="1"/>
  <c r="Q40" i="1"/>
  <c r="V38" i="1"/>
  <c r="S38" i="1"/>
  <c r="S28" i="1"/>
  <c r="O23" i="1"/>
  <c r="P36" i="1"/>
  <c r="P16" i="1"/>
  <c r="V21" i="1"/>
  <c r="S21" i="1"/>
  <c r="Q21" i="1"/>
  <c r="P21" i="1"/>
  <c r="V24" i="1"/>
  <c r="P24" i="1"/>
  <c r="T24" i="1"/>
  <c r="B118" i="1" s="1"/>
  <c r="G63" i="1"/>
  <c r="T28" i="1"/>
  <c r="B122" i="1" s="1"/>
  <c r="Q37" i="1"/>
  <c r="P32" i="1"/>
  <c r="O19" i="1"/>
  <c r="Q19" i="1"/>
  <c r="P19" i="1"/>
  <c r="Q24" i="1"/>
  <c r="O24" i="1"/>
  <c r="O16" i="1"/>
  <c r="O28" i="1"/>
  <c r="R28" i="1"/>
  <c r="G69" i="1"/>
  <c r="O17" i="1"/>
  <c r="T17" i="1"/>
  <c r="B111" i="1" s="1"/>
  <c r="S17" i="1"/>
  <c r="R17" i="1"/>
  <c r="Q17" i="1"/>
  <c r="T26" i="1"/>
  <c r="B120" i="1" s="1"/>
  <c r="R26" i="1"/>
  <c r="S35" i="1"/>
  <c r="R35" i="1"/>
  <c r="U35" i="1"/>
  <c r="V20" i="1"/>
  <c r="T20" i="1"/>
  <c r="B114" i="1" s="1"/>
  <c r="R20" i="1"/>
  <c r="O20" i="1"/>
  <c r="P20" i="1"/>
  <c r="Q20" i="1"/>
  <c r="R37" i="1"/>
  <c r="R21" i="1"/>
  <c r="O21" i="1"/>
  <c r="C136" i="1" l="1"/>
  <c r="B80" i="1"/>
  <c r="S41" i="1"/>
  <c r="B84" i="1" s="1"/>
  <c r="V41" i="1"/>
  <c r="B100" i="1" s="1"/>
  <c r="B102" i="1" s="1"/>
  <c r="D102" i="1" s="1"/>
  <c r="R41" i="1"/>
  <c r="E56" i="1" s="1"/>
  <c r="U41" i="1"/>
  <c r="B101" i="1" s="1"/>
  <c r="B103" i="1" s="1"/>
  <c r="D103" i="1" s="1"/>
  <c r="B136" i="1"/>
  <c r="O41" i="1"/>
  <c r="B56" i="1" s="1"/>
  <c r="D80" i="1"/>
  <c r="T41" i="1"/>
  <c r="E80" i="1"/>
  <c r="P41" i="1"/>
  <c r="C56" i="1" s="1"/>
  <c r="Q41" i="1"/>
  <c r="D56" i="1" s="1"/>
  <c r="C80" i="1"/>
  <c r="B90" i="1" s="1"/>
  <c r="D90" i="1" s="1"/>
  <c r="B92" i="1" l="1"/>
  <c r="D92" i="1" s="1"/>
  <c r="C137" i="1"/>
  <c r="B89" i="1"/>
  <c r="D89" i="1" s="1"/>
  <c r="B91" i="1"/>
  <c r="D91" i="1" s="1"/>
  <c r="B93" i="1" l="1"/>
  <c r="D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Niina Tanskanen</author>
  </authors>
  <commentList>
    <comment ref="A40" authorId="0" shapeId="0" xr:uid="{760B0024-9A18-4183-A90A-90548B933CFC}">
      <text>
        <r>
          <rPr>
            <sz val="9"/>
            <color indexed="81"/>
            <rFont val="Tahoma"/>
            <family val="2"/>
          </rPr>
          <t xml:space="preserve">* Purchased broke, and broke generated within the mill is defined as virgin fibre if the fibre raw material is virgin fibre, and as recycled fibre if the raw material is recycled fibre.
</t>
        </r>
      </text>
    </comment>
    <comment ref="A75" authorId="0" shapeId="0" xr:uid="{49E7C73D-537A-459A-A862-AB5957C99E0B}">
      <text>
        <r>
          <rPr>
            <sz val="9"/>
            <color indexed="81"/>
            <rFont val="Tahoma"/>
            <family val="2"/>
          </rPr>
          <t xml:space="preserve">Definition of special  paper 
The production of special paper/niche products must fulfil the following conditions:
1. Production capacity must not exceed 10 tonnes/day, based on annual figures.
2. Production quantities must not exceed 10 tonnes/day, based on annual figures.
3. Production requires the paper machine’s pump system to be emptied so often that the resetting time (time required to change paper quality) is at least 7% of the net production time.
If this exemption rule is used for a paper mill or integrated mill, the emission figures for other paper or pulp production must not include emissions that stem from one or more paper making lines included in this special paper production.
This exemption may only be used for paper making lines that fulfil items 1, 2 or 3. This exemption rule may not be used as part of the calculation of the mean value for various paper making lines.
</t>
        </r>
      </text>
    </comment>
  </commentList>
</comments>
</file>

<file path=xl/sharedStrings.xml><?xml version="1.0" encoding="utf-8"?>
<sst xmlns="http://schemas.openxmlformats.org/spreadsheetml/2006/main" count="215" uniqueCount="167">
  <si>
    <t>Dear Applicant</t>
  </si>
  <si>
    <t>Nordic Ecolabelling provides a spreadsheet that shall be used by paper manufacturer to demonstrate the compliance of paper/boards(s) with the Criteria for Disposables, gen 5. If You are applying for status of inspected for several paper grades representing various energy and emission scores, use different sheets of the excel to document them all.</t>
  </si>
  <si>
    <t>Please follow the general instructions below.</t>
  </si>
  <si>
    <t>The instructions differ whether the mill is integrated pulp and paper mill or not. If not, then Instruction A applies. If yes, then read instruction B. Please, note, Instruction B applies only in cases where market pulps are neither purchased nor sold. In case neither A nor B is applicable, contact Nordic Ecolabelling.</t>
  </si>
  <si>
    <t>Instruction A for non-integrated mill:</t>
  </si>
  <si>
    <t>Fill in producer name and paper/board name in top of the Calculations sheet</t>
  </si>
  <si>
    <t>Fill in pulp names, amounts* used and pulp emissions in Table 1</t>
  </si>
  <si>
    <t>Fill in filler content in Table 1</t>
  </si>
  <si>
    <t>Fill in pulp energy use (kWh) in Table 1</t>
  </si>
  <si>
    <t>Fill in pulp reference values for fuel and elecricity consumption in Table 1</t>
  </si>
  <si>
    <t>Fill in emission and energy from the paper/board machine in Table 2</t>
  </si>
  <si>
    <t>Write 100 in Table 4 in the cell for the paper/board process used</t>
  </si>
  <si>
    <t>Table 6, 7, 8, 9 and 10 will show whether requirements are fullfilled</t>
  </si>
  <si>
    <r>
      <t xml:space="preserve">* </t>
    </r>
    <r>
      <rPr>
        <sz val="12"/>
        <rFont val="Geneva"/>
      </rPr>
      <t xml:space="preserve">Specific energy consumption and emissions are expressed as per air dry tonne. ADt for pulp is 90%, while ADt for paper means a solid content of 94%. This should be taken into account when inserting kg for pulps in column C in Table 1. </t>
    </r>
  </si>
  <si>
    <t>Instruction B integrated mills (in cases where market pulps are neither purchased nor sold):</t>
  </si>
  <si>
    <t>Fill in pulp names and amounts* used in Table 1</t>
  </si>
  <si>
    <t>Fill in pulp reference values for fuel and electricity consumption in Table 1</t>
  </si>
  <si>
    <t xml:space="preserve">Fill in the air emissions for the integrated pulp in Table  1. The air emissions are allocated to the pulp using knowledge of steam consumed </t>
  </si>
  <si>
    <t>Fill in water emissions for pulp + paper/board machine in Table 2</t>
  </si>
  <si>
    <t>Fill in energy from the paper/board machine in Table 2</t>
  </si>
  <si>
    <t>Table 6, 7, 8, 9 and 10 will show whether requirements are fulfilled</t>
  </si>
  <si>
    <r>
      <t xml:space="preserve">* </t>
    </r>
    <r>
      <rPr>
        <sz val="12"/>
        <rFont val="Geneva"/>
      </rPr>
      <t xml:space="preserve">Specific energy consumption and emissions are expressed as  per air dry tonne. ADt for pulp is 90%, while ADt for paper means a solid content of 94%. This should be taken into account when inserting kg for pulps in column C in Table 1. </t>
    </r>
  </si>
  <si>
    <t>Reference values for fuel and electricity used in board production (needed in Table 2 in Calculations) can be found from the following Table</t>
  </si>
  <si>
    <t>Process</t>
  </si>
  <si>
    <t xml:space="preserve">Fuel 
 kWh/ADt
 ref
</t>
  </si>
  <si>
    <t>Electricity
  kWh/ADt
 ref</t>
  </si>
  <si>
    <t>Board for disposables</t>
  </si>
  <si>
    <t xml:space="preserve">Kraft liner </t>
  </si>
  <si>
    <t>Fluting</t>
  </si>
  <si>
    <t>Kind regards Nordic Ecolabelling</t>
  </si>
  <si>
    <t>Inspected board</t>
  </si>
  <si>
    <t xml:space="preserve">Emission and Energy Calculations </t>
  </si>
  <si>
    <t>Board assessed according to the Nordic Ecolabelling for Disposables, gen 5</t>
  </si>
  <si>
    <t>Producer name:</t>
  </si>
  <si>
    <t>Paper name:</t>
  </si>
  <si>
    <t>Example calculation</t>
  </si>
  <si>
    <t>Date:</t>
  </si>
  <si>
    <t>White cells in tables - You can fill in the pertinent parts which are indicated by white colour in the tables below. 
Light green cells in tables - You can fill in the corresponding reference values.</t>
  </si>
  <si>
    <t>Table 1</t>
  </si>
  <si>
    <t xml:space="preserve">Please, note that this excelsheet is used for single board only. Add different sheets of the excel to document various boards. </t>
  </si>
  <si>
    <t>Emissions and energy use for the pulp production</t>
  </si>
  <si>
    <t>Automatically calculated values</t>
  </si>
  <si>
    <t>Used raw material</t>
  </si>
  <si>
    <t>Emissions from pulp production (kg/ADt pulp)</t>
  </si>
  <si>
    <t>Energy use for pulp production (kWh/ADt pulp)</t>
  </si>
  <si>
    <t>Weighted effl. from pulp production</t>
  </si>
  <si>
    <t>Weighted energy points for pulps</t>
  </si>
  <si>
    <t>Pulp type</t>
  </si>
  <si>
    <t>Pulp name</t>
  </si>
  <si>
    <r>
      <t>Air dried kg pulp used to make ADt</t>
    </r>
    <r>
      <rPr>
        <b/>
        <vertAlign val="superscript"/>
        <sz val="9"/>
        <rFont val="Geneva"/>
      </rPr>
      <t>1</t>
    </r>
    <r>
      <rPr>
        <b/>
        <sz val="9"/>
        <rFont val="Geneva"/>
      </rPr>
      <t xml:space="preserve"> paper</t>
    </r>
  </si>
  <si>
    <t>Pulp share ADt per ADt</t>
  </si>
  <si>
    <t>COD</t>
  </si>
  <si>
    <t>P</t>
  </si>
  <si>
    <t>S</t>
  </si>
  <si>
    <t>NOx</t>
  </si>
  <si>
    <t>AOX</t>
  </si>
  <si>
    <r>
      <t>CO</t>
    </r>
    <r>
      <rPr>
        <b/>
        <vertAlign val="subscript"/>
        <sz val="10"/>
        <rFont val="Geneva"/>
      </rPr>
      <t>2</t>
    </r>
  </si>
  <si>
    <t>Fuel, use</t>
  </si>
  <si>
    <t>Fuel, ref</t>
  </si>
  <si>
    <t>Electricity, use</t>
  </si>
  <si>
    <t>Electricity, ref</t>
  </si>
  <si>
    <t>Nox</t>
  </si>
  <si>
    <t>Ppulp(fuel)</t>
  </si>
  <si>
    <t>Ppulp(elec)</t>
  </si>
  <si>
    <t>Bleached chemical pulp (sulphate and other pulps except sulphite pulp)</t>
  </si>
  <si>
    <t>pulp example 1</t>
  </si>
  <si>
    <t xml:space="preserve">pulp example 2 </t>
  </si>
  <si>
    <r>
      <t xml:space="preserve">Bleached chemical </t>
    </r>
    <r>
      <rPr>
        <b/>
        <sz val="10"/>
        <rFont val="Geneva"/>
      </rPr>
      <t>eucalyptus</t>
    </r>
    <r>
      <rPr>
        <sz val="10"/>
        <rFont val="Geneva"/>
      </rPr>
      <t xml:space="preserve"> pulp</t>
    </r>
  </si>
  <si>
    <t>Magnefite pulp</t>
  </si>
  <si>
    <t>Bleached chemical pulp (sulphite pulp)</t>
  </si>
  <si>
    <t>Unbleached chemical pulp</t>
  </si>
  <si>
    <t>CTMP pulp</t>
  </si>
  <si>
    <t xml:space="preserve">TMP/Groundwood </t>
  </si>
  <si>
    <t>Highly bleached TMP/Groundwood</t>
  </si>
  <si>
    <t>NSSC</t>
  </si>
  <si>
    <t>Filler, coating (non-fiber 100% DM)</t>
  </si>
  <si>
    <t>Total pulp</t>
  </si>
  <si>
    <t>Sum</t>
  </si>
  <si>
    <t xml:space="preserve">Please, note that the sum should be bigger than 1000 because of different fibre amounts in the ADt pulp and ADt paper. </t>
  </si>
  <si>
    <r>
      <rPr>
        <vertAlign val="superscript"/>
        <sz val="10"/>
        <rFont val="Geneva"/>
      </rPr>
      <t>1</t>
    </r>
    <r>
      <rPr>
        <sz val="10"/>
        <rFont val="Geneva"/>
      </rPr>
      <t xml:space="preserve"> Specific energy consumption and emissions are expressed as per air-dried tonne. ADt for pulp is 90%, while ADt for paper means a solid content of 94%. This should be taken into account when inserting kg for pulps in column C . </t>
    </r>
  </si>
  <si>
    <t>Table 2</t>
  </si>
  <si>
    <t xml:space="preserve">Emissions (kg/ADt paper) and energy use (kWh/ADt paper) from board production </t>
  </si>
  <si>
    <t>Fuel and electricity reference values for pulp manufacturing</t>
  </si>
  <si>
    <t>Production site</t>
  </si>
  <si>
    <t xml:space="preserve">Fuel kWh/ADt </t>
  </si>
  <si>
    <t xml:space="preserve">Electricity kWh/ADt </t>
  </si>
  <si>
    <t>Board</t>
  </si>
  <si>
    <t xml:space="preserve"> Ref. value</t>
  </si>
  <si>
    <t>Kraft liner</t>
  </si>
  <si>
    <t>Bleached chemical pulp</t>
  </si>
  <si>
    <t>Dried bleached chemical pulp</t>
  </si>
  <si>
    <t>Total paper machine</t>
  </si>
  <si>
    <t>Dried unbleached chemical pulp</t>
  </si>
  <si>
    <t>CTMP</t>
  </si>
  <si>
    <t xml:space="preserve"> N/A</t>
  </si>
  <si>
    <t>Table 3</t>
  </si>
  <si>
    <t xml:space="preserve"> Dried CTMP</t>
  </si>
  <si>
    <t>Total emissions (kg/ADt paper produced)</t>
  </si>
  <si>
    <t xml:space="preserve"> NSSC</t>
  </si>
  <si>
    <r>
      <t>COD</t>
    </r>
    <r>
      <rPr>
        <b/>
        <vertAlign val="subscript"/>
        <sz val="10"/>
        <rFont val="Geneva"/>
      </rPr>
      <t>total</t>
    </r>
  </si>
  <si>
    <r>
      <t>P</t>
    </r>
    <r>
      <rPr>
        <b/>
        <vertAlign val="subscript"/>
        <sz val="10"/>
        <rFont val="Geneva"/>
      </rPr>
      <t>total</t>
    </r>
  </si>
  <si>
    <r>
      <t>S</t>
    </r>
    <r>
      <rPr>
        <b/>
        <vertAlign val="subscript"/>
        <sz val="10"/>
        <rFont val="Geneva"/>
      </rPr>
      <t>total</t>
    </r>
  </si>
  <si>
    <r>
      <t>NOx</t>
    </r>
    <r>
      <rPr>
        <b/>
        <vertAlign val="subscript"/>
        <sz val="10"/>
        <rFont val="Geneva"/>
      </rPr>
      <t>total</t>
    </r>
  </si>
  <si>
    <t xml:space="preserve"> Dried NSSC</t>
  </si>
  <si>
    <t>Pulp + paper production</t>
  </si>
  <si>
    <t xml:space="preserve"> TMP</t>
  </si>
  <si>
    <t xml:space="preserve"> </t>
  </si>
  <si>
    <t xml:space="preserve"> Dried TMP</t>
  </si>
  <si>
    <t>Table 4</t>
  </si>
  <si>
    <t xml:space="preserve"> Groundwood</t>
  </si>
  <si>
    <t>Reference values from the criteria</t>
  </si>
  <si>
    <t xml:space="preserve"> Dried groundwood </t>
  </si>
  <si>
    <t>Reference values for emissions (kg/tonne ADt)</t>
  </si>
  <si>
    <t>Weight %</t>
  </si>
  <si>
    <t>Pulp type (pulp, i) or paper</t>
  </si>
  <si>
    <r>
      <t>COD</t>
    </r>
    <r>
      <rPr>
        <b/>
        <vertAlign val="subscript"/>
        <sz val="10"/>
        <color indexed="8"/>
        <rFont val="Geneva"/>
      </rPr>
      <t>ref</t>
    </r>
  </si>
  <si>
    <r>
      <t>P</t>
    </r>
    <r>
      <rPr>
        <b/>
        <vertAlign val="subscript"/>
        <sz val="10"/>
        <color indexed="8"/>
        <rFont val="Geneva"/>
      </rPr>
      <t>ref</t>
    </r>
  </si>
  <si>
    <r>
      <t>S</t>
    </r>
    <r>
      <rPr>
        <b/>
        <vertAlign val="subscript"/>
        <sz val="10"/>
        <color indexed="8"/>
        <rFont val="Geneva"/>
      </rPr>
      <t>ref</t>
    </r>
  </si>
  <si>
    <r>
      <t>NOx</t>
    </r>
    <r>
      <rPr>
        <b/>
        <vertAlign val="subscript"/>
        <sz val="10"/>
        <rFont val="Geneva"/>
      </rPr>
      <t>ref</t>
    </r>
  </si>
  <si>
    <t>ADt pulp/paper</t>
  </si>
  <si>
    <t>Bleached chemical eucalyptus pulp</t>
  </si>
  <si>
    <t>TMP/Groundwood</t>
  </si>
  <si>
    <t>Pulps total weighted</t>
  </si>
  <si>
    <t>Write 100 in the cell for the paper process used</t>
  </si>
  <si>
    <t>Paper process</t>
  </si>
  <si>
    <t>* Definition of special paper, open the  text box</t>
  </si>
  <si>
    <t>Table 5</t>
  </si>
  <si>
    <t>Calculated total reference values (kg/ADt paper)</t>
  </si>
  <si>
    <r>
      <t>COD</t>
    </r>
    <r>
      <rPr>
        <b/>
        <vertAlign val="subscript"/>
        <sz val="12"/>
        <rFont val="Geneva"/>
      </rPr>
      <t>reftotal</t>
    </r>
  </si>
  <si>
    <r>
      <t>P</t>
    </r>
    <r>
      <rPr>
        <b/>
        <vertAlign val="subscript"/>
        <sz val="12"/>
        <rFont val="Geneva"/>
      </rPr>
      <t>reftotal</t>
    </r>
  </si>
  <si>
    <r>
      <t>S</t>
    </r>
    <r>
      <rPr>
        <b/>
        <vertAlign val="subscript"/>
        <sz val="12"/>
        <rFont val="Geneva"/>
      </rPr>
      <t>reftotal</t>
    </r>
  </si>
  <si>
    <r>
      <t>NO</t>
    </r>
    <r>
      <rPr>
        <b/>
        <vertAlign val="subscript"/>
        <sz val="12"/>
        <rFont val="Geneva"/>
      </rPr>
      <t>xreftotal</t>
    </r>
  </si>
  <si>
    <t>Table 6</t>
  </si>
  <si>
    <t>Limit AOX for paper</t>
  </si>
  <si>
    <t>AOX criteria fulfilled?</t>
  </si>
  <si>
    <t>Table 7</t>
  </si>
  <si>
    <t xml:space="preserve">Calculated emission points </t>
  </si>
  <si>
    <t>Calculated value</t>
  </si>
  <si>
    <t>Limit</t>
  </si>
  <si>
    <t>True?</t>
  </si>
  <si>
    <r>
      <t>P</t>
    </r>
    <r>
      <rPr>
        <b/>
        <vertAlign val="subscript"/>
        <sz val="14"/>
        <rFont val="Geneva"/>
      </rPr>
      <t>COD</t>
    </r>
  </si>
  <si>
    <r>
      <t>P</t>
    </r>
    <r>
      <rPr>
        <b/>
        <vertAlign val="subscript"/>
        <sz val="14"/>
        <rFont val="Geneva"/>
      </rPr>
      <t>P</t>
    </r>
  </si>
  <si>
    <r>
      <t>P</t>
    </r>
    <r>
      <rPr>
        <b/>
        <vertAlign val="subscript"/>
        <sz val="14"/>
        <rFont val="Geneva"/>
      </rPr>
      <t>S</t>
    </r>
  </si>
  <si>
    <r>
      <t>P</t>
    </r>
    <r>
      <rPr>
        <b/>
        <vertAlign val="subscript"/>
        <sz val="14"/>
        <rFont val="Geneva"/>
      </rPr>
      <t>NOx</t>
    </r>
  </si>
  <si>
    <r>
      <t>P</t>
    </r>
    <r>
      <rPr>
        <b/>
        <vertAlign val="subscript"/>
        <sz val="14"/>
        <rFont val="Geneva"/>
      </rPr>
      <t>emission total</t>
    </r>
  </si>
  <si>
    <t>Table 8</t>
  </si>
  <si>
    <t>Calculated energy points</t>
  </si>
  <si>
    <t>"True" can be shown in actual language, depending on the language of your programme</t>
  </si>
  <si>
    <r>
      <t>P</t>
    </r>
    <r>
      <rPr>
        <b/>
        <vertAlign val="subscript"/>
        <sz val="14"/>
        <rFont val="Geneva"/>
      </rPr>
      <t>paper electricity</t>
    </r>
  </si>
  <si>
    <r>
      <t>P</t>
    </r>
    <r>
      <rPr>
        <b/>
        <vertAlign val="subscript"/>
        <sz val="14"/>
        <rFont val="Geneva"/>
      </rPr>
      <t>paper fuel</t>
    </r>
  </si>
  <si>
    <r>
      <t>P</t>
    </r>
    <r>
      <rPr>
        <b/>
        <vertAlign val="subscript"/>
        <sz val="14"/>
        <rFont val="Geneva"/>
      </rPr>
      <t>pulp electricity</t>
    </r>
  </si>
  <si>
    <r>
      <t>P</t>
    </r>
    <r>
      <rPr>
        <b/>
        <vertAlign val="subscript"/>
        <sz val="14"/>
        <rFont val="Geneva"/>
      </rPr>
      <t>pulp fuel</t>
    </r>
  </si>
  <si>
    <r>
      <t>P</t>
    </r>
    <r>
      <rPr>
        <b/>
        <vertAlign val="subscript"/>
        <sz val="14"/>
        <rFont val="Geneva"/>
      </rPr>
      <t>paper and pulp Electricity</t>
    </r>
  </si>
  <si>
    <r>
      <t>P</t>
    </r>
    <r>
      <rPr>
        <b/>
        <vertAlign val="subscript"/>
        <sz val="14"/>
        <rFont val="Geneva"/>
      </rPr>
      <t>paper and pulp Fuel</t>
    </r>
  </si>
  <si>
    <t>Table 9</t>
  </si>
  <si>
    <r>
      <t>Emissions of CO</t>
    </r>
    <r>
      <rPr>
        <b/>
        <vertAlign val="subscript"/>
        <sz val="14"/>
        <rFont val="Geneva"/>
      </rPr>
      <t>2</t>
    </r>
    <r>
      <rPr>
        <b/>
        <sz val="14"/>
        <rFont val="Geneva"/>
      </rPr>
      <t xml:space="preserve"> (kg/ADt paper produced)</t>
    </r>
  </si>
  <si>
    <r>
      <t>Calculated CO</t>
    </r>
    <r>
      <rPr>
        <b/>
        <vertAlign val="subscript"/>
        <sz val="10"/>
        <rFont val="Geneva"/>
      </rPr>
      <t>2</t>
    </r>
    <r>
      <rPr>
        <b/>
        <sz val="10"/>
        <rFont val="Geneva"/>
      </rPr>
      <t>-emission</t>
    </r>
  </si>
  <si>
    <t>Weighted 
CO2 reference value</t>
  </si>
  <si>
    <t>Bleached chemical pulp (sulphate 
and other pulps except sulphite pulp)</t>
  </si>
  <si>
    <t>Bleached chemical pulp (sulphite
 pulp)</t>
  </si>
  <si>
    <t>Recycled fibre</t>
  </si>
  <si>
    <t>Paper machines (PM)</t>
  </si>
  <si>
    <r>
      <t>Total emission of CO</t>
    </r>
    <r>
      <rPr>
        <b/>
        <vertAlign val="subscript"/>
        <sz val="12"/>
        <rFont val="Geneva"/>
      </rPr>
      <t>2</t>
    </r>
  </si>
  <si>
    <r>
      <t>Is CO</t>
    </r>
    <r>
      <rPr>
        <b/>
        <vertAlign val="subscript"/>
        <sz val="14"/>
        <rFont val="Geneva"/>
      </rPr>
      <t>2</t>
    </r>
    <r>
      <rPr>
        <b/>
        <sz val="14"/>
        <rFont val="Geneva"/>
      </rPr>
      <t xml:space="preserve"> requirement fulfilled?</t>
    </r>
  </si>
  <si>
    <t>Yes, solely</t>
  </si>
  <si>
    <t>Both TMP/GW and chemical pulp</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</si>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</sst>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4">
    <font>
      <sz val="10"/>
      <name val="Geneva"/>
    </font>
    <font>
      <sz val="10"/>
      <name val="Geneva"/>
    </font>
    <font>
      <b/>
      <sz val="36"/>
      <name val="Geneva"/>
    </font>
    <font>
      <b/>
      <sz val="14"/>
      <color rgb="FF00B0F0"/>
      <name val="Geneva"/>
    </font>
    <font>
      <b/>
      <sz val="24"/>
      <name val="Geneva"/>
    </font>
    <font>
      <sz val="14"/>
      <color rgb="FF00B0F0"/>
      <name val="Geneva"/>
    </font>
    <font>
      <sz val="14"/>
      <name val="Geneva"/>
    </font>
    <font>
      <b/>
      <sz val="16"/>
      <name val="Geneva"/>
    </font>
    <font>
      <b/>
      <sz val="14"/>
      <name val="Geneva"/>
    </font>
    <font>
      <b/>
      <sz val="12"/>
      <name val="Geneva"/>
    </font>
    <font>
      <b/>
      <sz val="11"/>
      <name val="Geneva"/>
    </font>
    <font>
      <b/>
      <u/>
      <sz val="14"/>
      <name val="Geneva"/>
      <family val="2"/>
    </font>
    <font>
      <b/>
      <sz val="10"/>
      <name val="Geneva"/>
    </font>
    <font>
      <b/>
      <sz val="14"/>
      <name val="Geneva"/>
      <family val="2"/>
    </font>
    <font>
      <b/>
      <sz val="18"/>
      <name val="Geneva"/>
    </font>
    <font>
      <b/>
      <sz val="10"/>
      <name val="Geneva"/>
      <family val="2"/>
    </font>
    <font>
      <b/>
      <vertAlign val="subscript"/>
      <sz val="10"/>
      <name val="Geneva"/>
    </font>
    <font>
      <vertAlign val="superscript"/>
      <sz val="10"/>
      <name val="Geneva"/>
    </font>
    <font>
      <sz val="10"/>
      <color rgb="FFFF0000"/>
      <name val="Geneva"/>
    </font>
    <font>
      <sz val="8"/>
      <name val="Geneva"/>
    </font>
    <font>
      <b/>
      <sz val="10"/>
      <color indexed="8"/>
      <name val="Geneva"/>
    </font>
    <font>
      <sz val="10"/>
      <color indexed="8"/>
      <name val="Geneva"/>
    </font>
    <font>
      <b/>
      <vertAlign val="subscript"/>
      <sz val="10"/>
      <color indexed="8"/>
      <name val="Geneva"/>
    </font>
    <font>
      <b/>
      <vertAlign val="subscript"/>
      <sz val="12"/>
      <name val="Geneva"/>
    </font>
    <font>
      <sz val="18"/>
      <name val="Geneva"/>
    </font>
    <font>
      <b/>
      <vertAlign val="subscript"/>
      <sz val="14"/>
      <name val="Geneva"/>
    </font>
    <font>
      <sz val="11"/>
      <name val="Geneva"/>
    </font>
    <font>
      <sz val="9"/>
      <color indexed="81"/>
      <name val="Tahoma"/>
      <family val="2"/>
    </font>
    <font>
      <i/>
      <sz val="10"/>
      <name val="Geneva"/>
    </font>
    <font>
      <b/>
      <sz val="9"/>
      <name val="Geneva"/>
    </font>
    <font>
      <b/>
      <vertAlign val="superscript"/>
      <sz val="9"/>
      <name val="Geneva"/>
    </font>
    <font>
      <b/>
      <i/>
      <sz val="14"/>
      <name val="Geneva"/>
    </font>
    <font>
      <b/>
      <u/>
      <sz val="14"/>
      <name val="Geneva"/>
    </font>
    <font>
      <sz val="12"/>
      <name val="Geneva"/>
    </font>
  </fonts>
  <fills count="13">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0" tint="-4.9989318521683403E-2"/>
        <bgColor indexed="64"/>
      </patternFill>
    </fill>
    <fill>
      <patternFill patternType="solid">
        <fgColor indexed="43"/>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12">
    <xf numFmtId="0" fontId="0" fillId="0" borderId="0" xfId="0"/>
    <xf numFmtId="0" fontId="6" fillId="0" borderId="0" xfId="0" applyFont="1" applyAlignment="1" applyProtection="1">
      <alignment horizontal="center"/>
      <protection locked="0"/>
    </xf>
    <xf numFmtId="2" fontId="0" fillId="0" borderId="30" xfId="0" applyNumberFormat="1" applyBorder="1" applyAlignment="1" applyProtection="1">
      <alignment horizontal="center"/>
      <protection locked="0"/>
    </xf>
    <xf numFmtId="2" fontId="0" fillId="0" borderId="37"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2" fontId="0" fillId="0" borderId="31" xfId="0" applyNumberFormat="1" applyBorder="1" applyAlignment="1" applyProtection="1">
      <alignment horizontal="center"/>
      <protection locked="0"/>
    </xf>
    <xf numFmtId="2" fontId="0" fillId="0" borderId="57" xfId="0" applyNumberFormat="1" applyBorder="1" applyAlignment="1" applyProtection="1">
      <alignment horizontal="center"/>
      <protection locked="0"/>
    </xf>
    <xf numFmtId="2" fontId="0" fillId="0" borderId="48" xfId="0" applyNumberFormat="1" applyBorder="1" applyAlignment="1" applyProtection="1">
      <alignment horizontal="center"/>
      <protection locked="0"/>
    </xf>
    <xf numFmtId="2" fontId="0" fillId="0" borderId="58" xfId="0" applyNumberFormat="1" applyBorder="1" applyAlignment="1" applyProtection="1">
      <alignment horizontal="center"/>
      <protection locked="0"/>
    </xf>
    <xf numFmtId="2" fontId="0" fillId="0" borderId="40" xfId="0" applyNumberFormat="1" applyBorder="1" applyAlignment="1" applyProtection="1">
      <alignment horizontal="center"/>
      <protection locked="0"/>
    </xf>
    <xf numFmtId="0" fontId="0" fillId="0" borderId="23" xfId="0" applyBorder="1" applyAlignment="1" applyProtection="1">
      <alignment horizontal="left"/>
      <protection locked="0"/>
    </xf>
    <xf numFmtId="1" fontId="1" fillId="0" borderId="24" xfId="0" applyNumberFormat="1" applyFont="1" applyBorder="1" applyAlignment="1" applyProtection="1">
      <alignment horizontal="center"/>
      <protection locked="0"/>
    </xf>
    <xf numFmtId="164" fontId="1" fillId="0" borderId="25" xfId="0" applyNumberFormat="1" applyFont="1" applyBorder="1"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1" xfId="0" applyBorder="1" applyAlignment="1" applyProtection="1">
      <alignment horizontal="left"/>
      <protection locked="0"/>
    </xf>
    <xf numFmtId="1" fontId="1" fillId="0" borderId="36" xfId="0" applyNumberFormat="1" applyFont="1" applyBorder="1" applyAlignment="1" applyProtection="1">
      <alignment horizontal="center"/>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0" fillId="0" borderId="42" xfId="0" applyBorder="1" applyAlignment="1" applyProtection="1">
      <alignment horizontal="left"/>
      <protection locked="0"/>
    </xf>
    <xf numFmtId="0" fontId="0" fillId="0" borderId="29" xfId="0" applyBorder="1" applyAlignment="1" applyProtection="1">
      <alignment horizontal="left"/>
      <protection locked="0"/>
    </xf>
    <xf numFmtId="0" fontId="0" fillId="0" borderId="4" xfId="0" applyBorder="1" applyAlignment="1" applyProtection="1">
      <alignment horizontal="left"/>
      <protection locked="0"/>
    </xf>
    <xf numFmtId="0" fontId="0" fillId="0" borderId="43" xfId="0" applyBorder="1" applyAlignment="1" applyProtection="1">
      <alignment horizontal="left"/>
      <protection locked="0"/>
    </xf>
    <xf numFmtId="0" fontId="0" fillId="0" borderId="45" xfId="0" applyBorder="1" applyAlignment="1" applyProtection="1">
      <alignment horizontal="left"/>
      <protection locked="0"/>
    </xf>
    <xf numFmtId="1" fontId="1" fillId="0" borderId="36" xfId="0" applyNumberFormat="1" applyFont="1" applyBorder="1" applyProtection="1">
      <protection locked="0"/>
    </xf>
    <xf numFmtId="164" fontId="1" fillId="0" borderId="46" xfId="0" applyNumberFormat="1" applyFont="1" applyBorder="1" applyAlignment="1" applyProtection="1">
      <alignment horizontal="center"/>
      <protection locked="0"/>
    </xf>
    <xf numFmtId="0" fontId="0" fillId="0" borderId="47"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9" xfId="0" applyBorder="1" applyAlignment="1" applyProtection="1">
      <alignment horizontal="center"/>
      <protection locked="0"/>
    </xf>
    <xf numFmtId="1" fontId="0" fillId="0" borderId="46" xfId="0" applyNumberFormat="1" applyBorder="1" applyAlignment="1" applyProtection="1">
      <alignment horizontal="center"/>
      <protection locked="0"/>
    </xf>
    <xf numFmtId="0" fontId="6" fillId="0" borderId="0" xfId="0" applyFont="1"/>
    <xf numFmtId="0" fontId="6" fillId="0" borderId="0" xfId="0" applyFont="1" applyAlignment="1">
      <alignment horizontal="center"/>
    </xf>
    <xf numFmtId="0" fontId="0" fillId="0" borderId="0" xfId="0" applyAlignment="1">
      <alignment horizontal="left" vertical="top"/>
    </xf>
    <xf numFmtId="0" fontId="0" fillId="4" borderId="0" xfId="0" applyFill="1"/>
    <xf numFmtId="0" fontId="2" fillId="4" borderId="0" xfId="0" applyFont="1" applyFill="1" applyAlignment="1">
      <alignment horizontal="left"/>
    </xf>
    <xf numFmtId="0" fontId="3" fillId="4" borderId="0" xfId="0" applyFont="1" applyFill="1" applyAlignment="1">
      <alignment horizontal="left"/>
    </xf>
    <xf numFmtId="0" fontId="2" fillId="4" borderId="7" xfId="0" applyFont="1" applyFill="1" applyBorder="1" applyAlignment="1">
      <alignment horizontal="left"/>
    </xf>
    <xf numFmtId="0" fontId="5" fillId="4" borderId="0" xfId="0" applyFont="1" applyFill="1" applyAlignment="1">
      <alignment vertical="top"/>
    </xf>
    <xf numFmtId="0" fontId="7" fillId="2" borderId="68" xfId="0" applyFont="1" applyFill="1" applyBorder="1" applyAlignment="1">
      <alignment vertical="center"/>
    </xf>
    <xf numFmtId="0" fontId="7" fillId="2" borderId="62" xfId="0" applyFont="1" applyFill="1" applyBorder="1" applyAlignment="1">
      <alignment vertical="center"/>
    </xf>
    <xf numFmtId="0" fontId="4" fillId="4" borderId="0" xfId="0" applyFont="1" applyFill="1" applyAlignment="1">
      <alignment horizontal="left"/>
    </xf>
    <xf numFmtId="0" fontId="5" fillId="4" borderId="0" xfId="0" applyFont="1" applyFill="1" applyAlignment="1">
      <alignment horizontal="left"/>
    </xf>
    <xf numFmtId="0" fontId="7" fillId="2" borderId="0" xfId="0" applyFont="1" applyFill="1" applyAlignment="1">
      <alignment vertical="center"/>
    </xf>
    <xf numFmtId="0" fontId="7" fillId="2" borderId="1" xfId="0" applyFont="1" applyFill="1" applyBorder="1" applyAlignment="1">
      <alignment vertical="center"/>
    </xf>
    <xf numFmtId="0" fontId="7" fillId="2" borderId="3" xfId="0" applyFont="1" applyFill="1" applyBorder="1" applyAlignment="1">
      <alignment vertical="center"/>
    </xf>
    <xf numFmtId="0" fontId="6" fillId="4" borderId="0" xfId="0" applyFont="1" applyFill="1" applyAlignment="1">
      <alignment horizontal="center"/>
    </xf>
    <xf numFmtId="0" fontId="11" fillId="4" borderId="0" xfId="0" applyFont="1" applyFill="1" applyAlignment="1">
      <alignment horizontal="left"/>
    </xf>
    <xf numFmtId="0" fontId="13" fillId="4" borderId="0" xfId="0" applyFont="1" applyFill="1" applyAlignment="1">
      <alignment horizontal="left"/>
    </xf>
    <xf numFmtId="2" fontId="8" fillId="4" borderId="0" xfId="0" applyNumberFormat="1" applyFont="1" applyFill="1" applyAlignment="1">
      <alignment horizontal="center"/>
    </xf>
    <xf numFmtId="0" fontId="14" fillId="2" borderId="5" xfId="0" applyFont="1" applyFill="1" applyBorder="1" applyAlignment="1">
      <alignment horizontal="left"/>
    </xf>
    <xf numFmtId="2" fontId="12" fillId="4" borderId="0" xfId="0" applyNumberFormat="1" applyFont="1" applyFill="1" applyAlignment="1">
      <alignment horizontal="center"/>
    </xf>
    <xf numFmtId="0" fontId="12" fillId="4" borderId="0" xfId="0" applyFont="1" applyFill="1"/>
    <xf numFmtId="0" fontId="14" fillId="2" borderId="8" xfId="0" applyFont="1" applyFill="1" applyBorder="1"/>
    <xf numFmtId="2" fontId="12" fillId="2" borderId="8" xfId="0" applyNumberFormat="1" applyFont="1" applyFill="1" applyBorder="1"/>
    <xf numFmtId="2" fontId="12" fillId="2" borderId="8" xfId="0" applyNumberFormat="1" applyFont="1" applyFill="1" applyBorder="1" applyAlignment="1">
      <alignment horizontal="center"/>
    </xf>
    <xf numFmtId="0" fontId="12" fillId="2" borderId="8" xfId="0" applyFont="1" applyFill="1" applyBorder="1"/>
    <xf numFmtId="0" fontId="0" fillId="2" borderId="8" xfId="0" applyFill="1" applyBorder="1"/>
    <xf numFmtId="0" fontId="14" fillId="3" borderId="12" xfId="0" applyFont="1" applyFill="1" applyBorder="1" applyAlignment="1">
      <alignment horizontal="left"/>
    </xf>
    <xf numFmtId="0" fontId="12" fillId="3" borderId="13" xfId="0" applyFont="1" applyFill="1" applyBorder="1" applyAlignment="1">
      <alignment horizontal="center"/>
    </xf>
    <xf numFmtId="0" fontId="12" fillId="3" borderId="6" xfId="0" applyFont="1" applyFill="1" applyBorder="1"/>
    <xf numFmtId="0" fontId="12" fillId="3" borderId="14" xfId="0" applyFont="1" applyFill="1" applyBorder="1" applyAlignment="1">
      <alignment horizontal="left"/>
    </xf>
    <xf numFmtId="0" fontId="29"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xf>
    <xf numFmtId="0" fontId="12" fillId="4" borderId="38" xfId="0" applyFont="1" applyFill="1" applyBorder="1"/>
    <xf numFmtId="0" fontId="12" fillId="0" borderId="0" xfId="0" applyFont="1"/>
    <xf numFmtId="2" fontId="0" fillId="3" borderId="22" xfId="0" applyNumberFormat="1" applyFill="1" applyBorder="1" applyAlignment="1">
      <alignment horizontal="center"/>
    </xf>
    <xf numFmtId="2" fontId="0" fillId="3" borderId="32" xfId="0" applyNumberFormat="1" applyFill="1" applyBorder="1" applyAlignment="1">
      <alignment horizontal="center"/>
    </xf>
    <xf numFmtId="2" fontId="0" fillId="3" borderId="33" xfId="0" applyNumberFormat="1" applyFill="1" applyBorder="1" applyAlignment="1">
      <alignment horizontal="center"/>
    </xf>
    <xf numFmtId="2" fontId="0" fillId="3" borderId="34" xfId="0" applyNumberFormat="1" applyFill="1" applyBorder="1" applyAlignment="1">
      <alignment horizontal="center"/>
    </xf>
    <xf numFmtId="2" fontId="0" fillId="3" borderId="23" xfId="0" applyNumberFormat="1" applyFill="1" applyBorder="1" applyAlignment="1">
      <alignment horizontal="center"/>
    </xf>
    <xf numFmtId="2" fontId="0" fillId="3" borderId="3" xfId="0" applyNumberFormat="1" applyFill="1" applyBorder="1" applyAlignment="1">
      <alignment horizontal="center"/>
    </xf>
    <xf numFmtId="2" fontId="0" fillId="3" borderId="37" xfId="0" applyNumberFormat="1" applyFill="1" applyBorder="1" applyAlignment="1">
      <alignment horizontal="center"/>
    </xf>
    <xf numFmtId="2" fontId="0" fillId="3" borderId="31" xfId="0" applyNumberFormat="1" applyFill="1" applyBorder="1" applyAlignment="1">
      <alignment horizontal="center"/>
    </xf>
    <xf numFmtId="0" fontId="0" fillId="3" borderId="38" xfId="0" applyFill="1" applyBorder="1" applyAlignment="1">
      <alignment horizontal="right"/>
    </xf>
    <xf numFmtId="0" fontId="0" fillId="3" borderId="38" xfId="0" applyFill="1" applyBorder="1" applyAlignment="1">
      <alignment wrapText="1"/>
    </xf>
    <xf numFmtId="0" fontId="0" fillId="3" borderId="0" xfId="0" applyFill="1"/>
    <xf numFmtId="0" fontId="0" fillId="3" borderId="41" xfId="0" applyFill="1" applyBorder="1" applyAlignment="1">
      <alignment wrapText="1"/>
    </xf>
    <xf numFmtId="0" fontId="0" fillId="3" borderId="0" xfId="0" applyFill="1" applyAlignment="1">
      <alignment wrapText="1"/>
    </xf>
    <xf numFmtId="0" fontId="0" fillId="3" borderId="12" xfId="0" applyFill="1" applyBorder="1" applyAlignment="1">
      <alignment horizontal="left"/>
    </xf>
    <xf numFmtId="0" fontId="0" fillId="3" borderId="12" xfId="0" applyFill="1" applyBorder="1"/>
    <xf numFmtId="0" fontId="0" fillId="3" borderId="15" xfId="0" applyFill="1" applyBorder="1"/>
    <xf numFmtId="0" fontId="0" fillId="3" borderId="38" xfId="0" applyFill="1" applyBorder="1"/>
    <xf numFmtId="0" fontId="0" fillId="3" borderId="22" xfId="0" applyFill="1" applyBorder="1"/>
    <xf numFmtId="0" fontId="0" fillId="3" borderId="21" xfId="0" applyFill="1" applyBorder="1"/>
    <xf numFmtId="2" fontId="0" fillId="3" borderId="26" xfId="0" applyNumberFormat="1" applyFill="1" applyBorder="1" applyAlignment="1">
      <alignment horizontal="center"/>
    </xf>
    <xf numFmtId="2" fontId="0" fillId="3" borderId="48" xfId="0" applyNumberFormat="1" applyFill="1" applyBorder="1" applyAlignment="1">
      <alignment horizontal="center"/>
    </xf>
    <xf numFmtId="2" fontId="0" fillId="3" borderId="50" xfId="0" applyNumberFormat="1" applyFill="1" applyBorder="1" applyAlignment="1">
      <alignment horizontal="center"/>
    </xf>
    <xf numFmtId="2" fontId="0" fillId="3" borderId="19" xfId="0" applyNumberFormat="1" applyFill="1" applyBorder="1" applyAlignment="1">
      <alignment horizontal="center"/>
    </xf>
    <xf numFmtId="2" fontId="0" fillId="3" borderId="51" xfId="0" applyNumberFormat="1" applyFill="1" applyBorder="1" applyAlignment="1">
      <alignment horizontal="center"/>
    </xf>
    <xf numFmtId="2" fontId="0" fillId="3" borderId="40" xfId="0" applyNumberFormat="1" applyFill="1" applyBorder="1" applyAlignment="1">
      <alignment horizontal="center"/>
    </xf>
    <xf numFmtId="0" fontId="0" fillId="3" borderId="52" xfId="0" applyFill="1" applyBorder="1" applyAlignment="1">
      <alignment horizontal="left"/>
    </xf>
    <xf numFmtId="0" fontId="1" fillId="4" borderId="0" xfId="0" applyFont="1" applyFill="1"/>
    <xf numFmtId="0" fontId="12" fillId="4" borderId="0" xfId="0" applyFont="1" applyFill="1" applyAlignment="1">
      <alignment horizontal="center"/>
    </xf>
    <xf numFmtId="0" fontId="0" fillId="4" borderId="8" xfId="0" applyFill="1" applyBorder="1" applyAlignment="1">
      <alignment vertical="top" wrapText="1"/>
    </xf>
    <xf numFmtId="0" fontId="12" fillId="3" borderId="6" xfId="0" applyFont="1" applyFill="1" applyBorder="1" applyAlignment="1">
      <alignment horizontal="center"/>
    </xf>
    <xf numFmtId="2" fontId="0" fillId="3" borderId="21" xfId="0" applyNumberFormat="1" applyFill="1" applyBorder="1" applyAlignment="1">
      <alignment horizontal="center"/>
    </xf>
    <xf numFmtId="2" fontId="0" fillId="3" borderId="16" xfId="0" applyNumberFormat="1" applyFill="1" applyBorder="1" applyAlignment="1">
      <alignment horizontal="center"/>
    </xf>
    <xf numFmtId="2" fontId="0" fillId="3" borderId="52" xfId="0" applyNumberFormat="1" applyFill="1" applyBorder="1" applyAlignment="1">
      <alignment horizontal="center"/>
    </xf>
    <xf numFmtId="2" fontId="0" fillId="3" borderId="45" xfId="0" applyNumberFormat="1" applyFill="1" applyBorder="1" applyAlignment="1">
      <alignment horizontal="center"/>
    </xf>
    <xf numFmtId="2" fontId="0" fillId="3" borderId="18" xfId="0" applyNumberFormat="1" applyFill="1" applyBorder="1" applyAlignment="1">
      <alignment horizontal="center"/>
    </xf>
    <xf numFmtId="0" fontId="0" fillId="4" borderId="38" xfId="0" applyFill="1" applyBorder="1"/>
    <xf numFmtId="0" fontId="12" fillId="3" borderId="6" xfId="0" applyFont="1" applyFill="1" applyBorder="1" applyAlignment="1">
      <alignment horizontal="left"/>
    </xf>
    <xf numFmtId="0" fontId="0" fillId="3" borderId="14" xfId="0" applyFill="1" applyBorder="1" applyAlignment="1">
      <alignment horizontal="left"/>
    </xf>
    <xf numFmtId="1" fontId="0" fillId="3" borderId="5" xfId="0" applyNumberFormat="1" applyFill="1" applyBorder="1" applyAlignment="1">
      <alignment horizontal="center"/>
    </xf>
    <xf numFmtId="0" fontId="12" fillId="4" borderId="0" xfId="0" applyFont="1" applyFill="1" applyAlignment="1">
      <alignment vertical="top"/>
    </xf>
    <xf numFmtId="0" fontId="12" fillId="4" borderId="0" xfId="0" applyFont="1" applyFill="1" applyAlignment="1">
      <alignment horizontal="left"/>
    </xf>
    <xf numFmtId="2" fontId="0" fillId="4" borderId="0" xfId="0" applyNumberFormat="1" applyFill="1" applyAlignment="1">
      <alignment horizontal="center"/>
    </xf>
    <xf numFmtId="0" fontId="0" fillId="4" borderId="0" xfId="0" applyFill="1" applyAlignment="1">
      <alignment vertical="top" wrapText="1"/>
    </xf>
    <xf numFmtId="0" fontId="0" fillId="4" borderId="8" xfId="0" applyFill="1" applyBorder="1" applyAlignment="1">
      <alignment vertical="top"/>
    </xf>
    <xf numFmtId="0" fontId="18" fillId="4" borderId="0" xfId="0" applyFont="1" applyFill="1" applyAlignment="1">
      <alignment vertical="top" wrapText="1"/>
    </xf>
    <xf numFmtId="0" fontId="0" fillId="4" borderId="0" xfId="0" applyFill="1" applyAlignment="1">
      <alignment horizontal="right"/>
    </xf>
    <xf numFmtId="0" fontId="14" fillId="2" borderId="9" xfId="0" applyFont="1" applyFill="1" applyBorder="1"/>
    <xf numFmtId="0" fontId="14" fillId="2" borderId="10" xfId="0" applyFont="1" applyFill="1" applyBorder="1"/>
    <xf numFmtId="0" fontId="0" fillId="2" borderId="11" xfId="0" applyFill="1" applyBorder="1"/>
    <xf numFmtId="0" fontId="12" fillId="3" borderId="38" xfId="0" applyFont="1" applyFill="1" applyBorder="1"/>
    <xf numFmtId="0" fontId="12" fillId="3" borderId="15" xfId="0" applyFont="1" applyFill="1" applyBorder="1" applyAlignment="1">
      <alignment horizontal="center"/>
    </xf>
    <xf numFmtId="0" fontId="12" fillId="3" borderId="16" xfId="0" applyFont="1" applyFill="1" applyBorder="1" applyAlignment="1">
      <alignment horizontal="center"/>
    </xf>
    <xf numFmtId="0" fontId="12" fillId="3" borderId="20" xfId="0" applyFont="1" applyFill="1" applyBorder="1" applyAlignment="1">
      <alignment horizontal="center"/>
    </xf>
    <xf numFmtId="0" fontId="12" fillId="3" borderId="20" xfId="0" applyFont="1" applyFill="1" applyBorder="1" applyAlignment="1">
      <alignment horizontal="center" wrapText="1"/>
    </xf>
    <xf numFmtId="0" fontId="12" fillId="3" borderId="14" xfId="0" applyFont="1" applyFill="1" applyBorder="1" applyAlignment="1">
      <alignment horizont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8" fillId="3" borderId="37" xfId="0" applyFont="1" applyFill="1" applyBorder="1"/>
    <xf numFmtId="0" fontId="28" fillId="3" borderId="31" xfId="0" applyFont="1" applyFill="1" applyBorder="1"/>
    <xf numFmtId="0" fontId="0" fillId="5" borderId="37" xfId="0" applyFill="1" applyBorder="1" applyAlignment="1">
      <alignment horizontal="center" vertical="center"/>
    </xf>
    <xf numFmtId="0" fontId="0" fillId="5" borderId="31" xfId="0" applyFill="1" applyBorder="1" applyAlignment="1">
      <alignment horizontal="center" vertical="center"/>
    </xf>
    <xf numFmtId="0" fontId="0" fillId="3" borderId="38" xfId="0" applyFill="1" applyBorder="1" applyAlignment="1">
      <alignment horizontal="left"/>
    </xf>
    <xf numFmtId="0" fontId="12" fillId="3" borderId="5" xfId="0" applyFont="1" applyFill="1" applyBorder="1" applyAlignment="1">
      <alignment horizontal="left"/>
    </xf>
    <xf numFmtId="2" fontId="0" fillId="3" borderId="9" xfId="0" applyNumberFormat="1" applyFill="1" applyBorder="1" applyAlignment="1">
      <alignment horizontal="center"/>
    </xf>
    <xf numFmtId="1" fontId="0" fillId="3" borderId="9" xfId="0" applyNumberFormat="1" applyFill="1" applyBorder="1" applyAlignment="1">
      <alignment horizontal="center"/>
    </xf>
    <xf numFmtId="0" fontId="14" fillId="2" borderId="12" xfId="0" applyFont="1" applyFill="1" applyBorder="1" applyAlignment="1">
      <alignment horizontal="left"/>
    </xf>
    <xf numFmtId="0" fontId="0" fillId="2" borderId="8" xfId="0" applyFill="1" applyBorder="1" applyAlignment="1">
      <alignment horizontal="right"/>
    </xf>
    <xf numFmtId="0" fontId="0" fillId="2" borderId="13" xfId="0" applyFill="1" applyBorder="1" applyAlignment="1">
      <alignment horizontal="right"/>
    </xf>
    <xf numFmtId="0" fontId="0" fillId="5" borderId="48" xfId="0" applyFill="1" applyBorder="1" applyAlignment="1">
      <alignment horizontal="center" vertical="center"/>
    </xf>
    <xf numFmtId="0" fontId="0" fillId="5" borderId="40" xfId="0" applyFill="1" applyBorder="1" applyAlignment="1">
      <alignment horizontal="center" vertical="center"/>
    </xf>
    <xf numFmtId="0" fontId="0" fillId="3" borderId="5" xfId="0" applyFill="1" applyBorder="1"/>
    <xf numFmtId="0" fontId="12" fillId="3" borderId="9" xfId="0" applyFont="1" applyFill="1" applyBorder="1" applyAlignment="1">
      <alignment horizontal="center"/>
    </xf>
    <xf numFmtId="0" fontId="12" fillId="3" borderId="5" xfId="0" applyFont="1" applyFill="1" applyBorder="1" applyAlignment="1">
      <alignment horizontal="center"/>
    </xf>
    <xf numFmtId="0" fontId="12" fillId="3" borderId="11" xfId="0" applyFont="1" applyFill="1" applyBorder="1" applyAlignment="1">
      <alignment horizontal="center"/>
    </xf>
    <xf numFmtId="2" fontId="0" fillId="3" borderId="10" xfId="0" applyNumberFormat="1" applyFill="1" applyBorder="1" applyAlignment="1">
      <alignment horizontal="center"/>
    </xf>
    <xf numFmtId="2" fontId="0" fillId="4" borderId="0" xfId="0" applyNumberFormat="1" applyFill="1"/>
    <xf numFmtId="0" fontId="19" fillId="4" borderId="0" xfId="0" applyFont="1" applyFill="1" applyAlignment="1">
      <alignment horizontal="left" vertical="top" wrapText="1"/>
    </xf>
    <xf numFmtId="0" fontId="14" fillId="4" borderId="0" xfId="0" applyFont="1" applyFill="1" applyAlignment="1">
      <alignment horizontal="left"/>
    </xf>
    <xf numFmtId="0" fontId="19" fillId="4" borderId="0" xfId="0" applyFont="1" applyFill="1"/>
    <xf numFmtId="0" fontId="14" fillId="2" borderId="60" xfId="0" applyFont="1" applyFill="1" applyBorder="1" applyAlignment="1">
      <alignment horizontal="left"/>
    </xf>
    <xf numFmtId="0" fontId="1" fillId="2" borderId="10" xfId="0" applyFont="1" applyFill="1" applyBorder="1"/>
    <xf numFmtId="0" fontId="1" fillId="2" borderId="8" xfId="0" applyFont="1" applyFill="1" applyBorder="1"/>
    <xf numFmtId="0" fontId="20" fillId="3" borderId="5" xfId="0" applyFont="1" applyFill="1" applyBorder="1" applyAlignment="1">
      <alignment horizontal="left" vertical="top" wrapText="1"/>
    </xf>
    <xf numFmtId="0" fontId="21" fillId="4" borderId="0" xfId="0" applyFont="1" applyFill="1" applyAlignment="1">
      <alignment horizontal="left" vertical="top" wrapText="1"/>
    </xf>
    <xf numFmtId="0" fontId="20" fillId="3" borderId="5"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5" xfId="0" applyFont="1" applyFill="1" applyBorder="1" applyAlignment="1">
      <alignment horizontal="center" wrapText="1"/>
    </xf>
    <xf numFmtId="0" fontId="21" fillId="4" borderId="0" xfId="0" applyFont="1" applyFill="1" applyAlignment="1">
      <alignment horizontal="center" vertical="top" wrapText="1"/>
    </xf>
    <xf numFmtId="165" fontId="1" fillId="3" borderId="27" xfId="0" applyNumberFormat="1" applyFont="1" applyFill="1" applyBorder="1" applyAlignment="1">
      <alignment horizontal="center" vertical="top" wrapText="1"/>
    </xf>
    <xf numFmtId="164" fontId="0" fillId="3" borderId="27" xfId="0" applyNumberFormat="1" applyFill="1" applyBorder="1" applyAlignment="1">
      <alignment horizontal="center" vertical="top" wrapText="1"/>
    </xf>
    <xf numFmtId="2" fontId="1" fillId="3" borderId="27" xfId="0" applyNumberFormat="1" applyFont="1" applyFill="1" applyBorder="1" applyAlignment="1">
      <alignment horizontal="center" vertical="top" wrapText="1"/>
    </xf>
    <xf numFmtId="2" fontId="1" fillId="3" borderId="23" xfId="0" applyNumberFormat="1" applyFont="1" applyFill="1" applyBorder="1" applyAlignment="1">
      <alignment horizontal="center" vertical="top" wrapText="1"/>
    </xf>
    <xf numFmtId="0" fontId="21" fillId="4" borderId="38" xfId="0" applyFont="1" applyFill="1" applyBorder="1" applyAlignment="1">
      <alignment vertical="top" wrapText="1"/>
    </xf>
    <xf numFmtId="0" fontId="21" fillId="4" borderId="0" xfId="0" applyFont="1" applyFill="1" applyAlignment="1">
      <alignment vertical="top" wrapText="1"/>
    </xf>
    <xf numFmtId="2" fontId="0" fillId="3" borderId="27" xfId="0" applyNumberFormat="1" applyFill="1" applyBorder="1" applyAlignment="1">
      <alignment horizontal="center" vertical="top" wrapText="1"/>
    </xf>
    <xf numFmtId="0" fontId="18" fillId="4" borderId="0" xfId="0" applyFont="1" applyFill="1"/>
    <xf numFmtId="0" fontId="0" fillId="4" borderId="0" xfId="0" applyFill="1" applyAlignment="1">
      <alignment horizontal="center"/>
    </xf>
    <xf numFmtId="0" fontId="0" fillId="4" borderId="0" xfId="0" applyFill="1" applyAlignment="1">
      <alignment wrapText="1"/>
    </xf>
    <xf numFmtId="165" fontId="1" fillId="3" borderId="37" xfId="0" applyNumberFormat="1" applyFont="1" applyFill="1" applyBorder="1" applyAlignment="1">
      <alignment horizontal="center" vertical="top" wrapText="1"/>
    </xf>
    <xf numFmtId="2" fontId="1" fillId="3" borderId="37" xfId="0" applyNumberFormat="1" applyFont="1" applyFill="1" applyBorder="1" applyAlignment="1">
      <alignment horizontal="center" vertical="top" wrapText="1"/>
    </xf>
    <xf numFmtId="164" fontId="1" fillId="3" borderId="37" xfId="0" applyNumberFormat="1" applyFont="1" applyFill="1" applyBorder="1" applyAlignment="1">
      <alignment horizontal="center" vertical="top" wrapText="1"/>
    </xf>
    <xf numFmtId="165" fontId="0" fillId="3" borderId="37" xfId="0" applyNumberFormat="1" applyFill="1" applyBorder="1" applyAlignment="1">
      <alignment horizontal="center" vertical="top" wrapText="1"/>
    </xf>
    <xf numFmtId="2" fontId="0" fillId="3" borderId="39" xfId="0" applyNumberFormat="1" applyFill="1" applyBorder="1" applyAlignment="1">
      <alignment horizontal="center"/>
    </xf>
    <xf numFmtId="0" fontId="1" fillId="3" borderId="56" xfId="0" applyFont="1" applyFill="1" applyBorder="1" applyAlignment="1">
      <alignment horizontal="left" vertical="top" wrapText="1"/>
    </xf>
    <xf numFmtId="0" fontId="12" fillId="3" borderId="38" xfId="0" applyFont="1" applyFill="1" applyBorder="1" applyAlignment="1">
      <alignment horizontal="left" wrapText="1"/>
    </xf>
    <xf numFmtId="0" fontId="12" fillId="3" borderId="61" xfId="0" applyFont="1" applyFill="1" applyBorder="1" applyAlignment="1">
      <alignment horizontal="left" wrapText="1"/>
    </xf>
    <xf numFmtId="0" fontId="1" fillId="3" borderId="57" xfId="0" applyFont="1" applyFill="1" applyBorder="1" applyAlignment="1">
      <alignment horizontal="left" vertical="top" wrapText="1"/>
    </xf>
    <xf numFmtId="0" fontId="0" fillId="3" borderId="6" xfId="0" applyFill="1" applyBorder="1"/>
    <xf numFmtId="0" fontId="0" fillId="3" borderId="14" xfId="0" applyFill="1" applyBorder="1"/>
    <xf numFmtId="0" fontId="0" fillId="4" borderId="0" xfId="0" applyFill="1" applyAlignment="1">
      <alignment horizontal="left" vertical="top" wrapText="1"/>
    </xf>
    <xf numFmtId="0" fontId="0" fillId="4" borderId="0" xfId="0" applyFill="1" applyAlignment="1">
      <alignment horizontal="left"/>
    </xf>
    <xf numFmtId="0" fontId="1" fillId="2" borderId="13" xfId="0" applyFont="1" applyFill="1" applyBorder="1"/>
    <xf numFmtId="0" fontId="9" fillId="3" borderId="5" xfId="0" applyFont="1" applyFill="1" applyBorder="1" applyAlignment="1">
      <alignment horizontal="center"/>
    </xf>
    <xf numFmtId="2" fontId="0" fillId="3" borderId="17" xfId="0" applyNumberFormat="1" applyFill="1" applyBorder="1" applyAlignment="1">
      <alignment horizontal="center"/>
    </xf>
    <xf numFmtId="0" fontId="12" fillId="4" borderId="0" xfId="0" applyFont="1" applyFill="1" applyAlignment="1">
      <alignment horizontal="left" wrapText="1"/>
    </xf>
    <xf numFmtId="0" fontId="0" fillId="0" borderId="0" xfId="0" applyAlignment="1">
      <alignment wrapText="1"/>
    </xf>
    <xf numFmtId="0" fontId="0" fillId="4" borderId="0" xfId="0" applyFill="1" applyAlignment="1">
      <alignment vertical="top"/>
    </xf>
    <xf numFmtId="0" fontId="14" fillId="2" borderId="60" xfId="0" applyFont="1" applyFill="1" applyBorder="1" applyAlignment="1">
      <alignment vertical="top"/>
    </xf>
    <xf numFmtId="0" fontId="12" fillId="3" borderId="9" xfId="0" applyFont="1" applyFill="1" applyBorder="1" applyAlignment="1">
      <alignment horizontal="left"/>
    </xf>
    <xf numFmtId="0" fontId="8" fillId="3" borderId="6" xfId="0" applyFont="1" applyFill="1" applyBorder="1"/>
    <xf numFmtId="0" fontId="12" fillId="3" borderId="5" xfId="0" applyFont="1" applyFill="1" applyBorder="1"/>
    <xf numFmtId="0" fontId="0" fillId="2" borderId="13" xfId="0" applyFill="1" applyBorder="1"/>
    <xf numFmtId="0" fontId="24" fillId="3" borderId="6" xfId="0" applyFont="1" applyFill="1" applyBorder="1"/>
    <xf numFmtId="0" fontId="8" fillId="3" borderId="25" xfId="0" applyFont="1" applyFill="1" applyBorder="1" applyAlignment="1">
      <alignment horizontal="left"/>
    </xf>
    <xf numFmtId="2" fontId="12" fillId="3" borderId="26" xfId="0" applyNumberFormat="1" applyFont="1" applyFill="1" applyBorder="1" applyAlignment="1">
      <alignment horizontal="center"/>
    </xf>
    <xf numFmtId="0" fontId="12" fillId="3" borderId="34" xfId="0" applyFont="1" applyFill="1" applyBorder="1" applyAlignment="1">
      <alignment horizontal="center"/>
    </xf>
    <xf numFmtId="0" fontId="12" fillId="3" borderId="23" xfId="0" applyFont="1" applyFill="1" applyBorder="1"/>
    <xf numFmtId="0" fontId="8" fillId="3" borderId="56" xfId="0" applyFont="1" applyFill="1" applyBorder="1" applyAlignment="1">
      <alignment horizontal="left"/>
    </xf>
    <xf numFmtId="2" fontId="12" fillId="3" borderId="30" xfId="0" applyNumberFormat="1" applyFont="1" applyFill="1" applyBorder="1" applyAlignment="1">
      <alignment horizontal="center"/>
    </xf>
    <xf numFmtId="0" fontId="12" fillId="3" borderId="3" xfId="0" applyFont="1" applyFill="1" applyBorder="1" applyAlignment="1">
      <alignment horizontal="center"/>
    </xf>
    <xf numFmtId="0" fontId="12" fillId="3" borderId="31" xfId="0" applyFont="1" applyFill="1" applyBorder="1"/>
    <xf numFmtId="0" fontId="8" fillId="3" borderId="57" xfId="0" applyFont="1" applyFill="1" applyBorder="1" applyAlignment="1">
      <alignment horizontal="left"/>
    </xf>
    <xf numFmtId="2" fontId="12" fillId="3" borderId="47" xfId="0" applyNumberFormat="1" applyFont="1" applyFill="1" applyBorder="1" applyAlignment="1">
      <alignment horizontal="center"/>
    </xf>
    <xf numFmtId="0" fontId="12" fillId="3" borderId="49" xfId="0" applyFont="1" applyFill="1" applyBorder="1" applyAlignment="1">
      <alignment horizontal="center"/>
    </xf>
    <xf numFmtId="0" fontId="12" fillId="3" borderId="40" xfId="0" applyFont="1" applyFill="1" applyBorder="1"/>
    <xf numFmtId="0" fontId="14" fillId="2" borderId="5" xfId="0" applyFont="1" applyFill="1" applyBorder="1"/>
    <xf numFmtId="0" fontId="0" fillId="2" borderId="10" xfId="0" applyFill="1" applyBorder="1"/>
    <xf numFmtId="0" fontId="15" fillId="4" borderId="0" xfId="0" applyFont="1" applyFill="1" applyAlignment="1">
      <alignment vertical="center" wrapText="1"/>
    </xf>
    <xf numFmtId="0" fontId="0" fillId="3" borderId="65" xfId="0" applyFill="1" applyBorder="1"/>
    <xf numFmtId="0" fontId="15" fillId="3" borderId="65" xfId="0" applyFont="1" applyFill="1" applyBorder="1" applyAlignment="1">
      <alignment horizontal="center"/>
    </xf>
    <xf numFmtId="0" fontId="15" fillId="3" borderId="5" xfId="0" applyFont="1" applyFill="1" applyBorder="1" applyAlignment="1">
      <alignment horizontal="center"/>
    </xf>
    <xf numFmtId="0" fontId="8" fillId="3" borderId="26" xfId="0" applyFont="1" applyFill="1" applyBorder="1"/>
    <xf numFmtId="2" fontId="12" fillId="3" borderId="27" xfId="0" applyNumberFormat="1" applyFont="1" applyFill="1" applyBorder="1" applyAlignment="1">
      <alignment horizontal="center"/>
    </xf>
    <xf numFmtId="0" fontId="12" fillId="3" borderId="27" xfId="0" applyFont="1" applyFill="1" applyBorder="1" applyAlignment="1">
      <alignment horizontal="center"/>
    </xf>
    <xf numFmtId="0" fontId="8" fillId="3" borderId="30" xfId="0" applyFont="1" applyFill="1" applyBorder="1"/>
    <xf numFmtId="2" fontId="12" fillId="3" borderId="37" xfId="0" applyNumberFormat="1" applyFont="1" applyFill="1" applyBorder="1" applyAlignment="1">
      <alignment horizontal="center"/>
    </xf>
    <xf numFmtId="0" fontId="12" fillId="3" borderId="37" xfId="0" applyFont="1" applyFill="1" applyBorder="1" applyAlignment="1">
      <alignment horizontal="center"/>
    </xf>
    <xf numFmtId="0" fontId="26" fillId="4" borderId="0" xfId="0" applyFont="1" applyFill="1"/>
    <xf numFmtId="0" fontId="8" fillId="3" borderId="30" xfId="0" applyFont="1" applyFill="1" applyBorder="1" applyAlignment="1">
      <alignment vertical="center"/>
    </xf>
    <xf numFmtId="2" fontId="12" fillId="3" borderId="37" xfId="0" applyNumberFormat="1" applyFont="1" applyFill="1" applyBorder="1" applyAlignment="1">
      <alignment horizontal="center" vertical="center"/>
    </xf>
    <xf numFmtId="0" fontId="12" fillId="3" borderId="66" xfId="0" applyFont="1" applyFill="1" applyBorder="1" applyAlignment="1">
      <alignment horizontal="center" vertical="center"/>
    </xf>
    <xf numFmtId="0" fontId="12" fillId="3" borderId="31" xfId="0" applyFont="1" applyFill="1" applyBorder="1" applyAlignment="1">
      <alignment vertical="center"/>
    </xf>
    <xf numFmtId="0" fontId="12" fillId="4" borderId="0" xfId="0" applyFont="1" applyFill="1" applyAlignment="1">
      <alignment horizontal="left" vertical="center"/>
    </xf>
    <xf numFmtId="0" fontId="8" fillId="4" borderId="0" xfId="0" applyFont="1" applyFill="1"/>
    <xf numFmtId="2" fontId="12" fillId="4" borderId="6" xfId="0" applyNumberFormat="1" applyFont="1" applyFill="1" applyBorder="1" applyAlignment="1">
      <alignment horizontal="center"/>
    </xf>
    <xf numFmtId="0" fontId="8" fillId="2" borderId="9" xfId="0" applyFont="1" applyFill="1" applyBorder="1"/>
    <xf numFmtId="0" fontId="7" fillId="2" borderId="10" xfId="0" applyFont="1" applyFill="1" applyBorder="1"/>
    <xf numFmtId="0" fontId="7" fillId="2" borderId="11" xfId="0" applyFont="1" applyFill="1" applyBorder="1"/>
    <xf numFmtId="0" fontId="14" fillId="4" borderId="0" xfId="0" applyFont="1" applyFill="1"/>
    <xf numFmtId="0" fontId="12" fillId="3" borderId="21" xfId="0" applyFont="1" applyFill="1" applyBorder="1" applyAlignment="1">
      <alignment vertical="top"/>
    </xf>
    <xf numFmtId="0" fontId="12" fillId="3" borderId="52"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 fillId="4" borderId="0" xfId="0" applyFont="1" applyFill="1" applyAlignment="1">
      <alignment vertical="top"/>
    </xf>
    <xf numFmtId="2" fontId="0" fillId="3" borderId="42" xfId="0" applyNumberFormat="1" applyFill="1" applyBorder="1" applyAlignment="1">
      <alignment horizontal="center"/>
    </xf>
    <xf numFmtId="2" fontId="0" fillId="3" borderId="60" xfId="0" applyNumberFormat="1" applyFill="1" applyBorder="1" applyAlignment="1">
      <alignment horizontal="center"/>
    </xf>
    <xf numFmtId="0" fontId="0" fillId="3" borderId="38" xfId="0" applyFill="1" applyBorder="1" applyAlignment="1">
      <alignment horizontal="right" vertical="top"/>
    </xf>
    <xf numFmtId="0" fontId="0" fillId="3" borderId="0" xfId="0" applyFill="1" applyAlignment="1">
      <alignment horizontal="right" vertical="top"/>
    </xf>
    <xf numFmtId="0" fontId="0" fillId="3" borderId="67" xfId="0" applyFill="1" applyBorder="1"/>
    <xf numFmtId="0" fontId="0" fillId="3" borderId="6" xfId="0" applyFill="1" applyBorder="1" applyAlignment="1">
      <alignment vertical="top"/>
    </xf>
    <xf numFmtId="0" fontId="0" fillId="3" borderId="38" xfId="0" applyFill="1" applyBorder="1" applyAlignment="1">
      <alignment vertical="top"/>
    </xf>
    <xf numFmtId="0" fontId="0" fillId="3" borderId="22" xfId="0" applyFill="1" applyBorder="1" applyAlignment="1">
      <alignment vertical="top"/>
    </xf>
    <xf numFmtId="2" fontId="0" fillId="3" borderId="29" xfId="0" applyNumberFormat="1" applyFill="1" applyBorder="1" applyAlignment="1">
      <alignment horizontal="center"/>
    </xf>
    <xf numFmtId="0" fontId="0" fillId="3" borderId="22" xfId="0" applyFill="1" applyBorder="1" applyAlignment="1">
      <alignment vertical="top" wrapText="1"/>
    </xf>
    <xf numFmtId="0" fontId="0" fillId="3" borderId="12" xfId="0" applyFill="1" applyBorder="1" applyAlignment="1">
      <alignment vertical="top"/>
    </xf>
    <xf numFmtId="1" fontId="0" fillId="3" borderId="44" xfId="0" applyNumberFormat="1" applyFill="1" applyBorder="1" applyAlignment="1">
      <alignment horizontal="center"/>
    </xf>
    <xf numFmtId="1" fontId="0" fillId="3" borderId="64" xfId="0" applyNumberFormat="1" applyFill="1" applyBorder="1" applyAlignment="1">
      <alignment horizontal="center"/>
    </xf>
    <xf numFmtId="0" fontId="0" fillId="3" borderId="15" xfId="0" applyFill="1" applyBorder="1" applyAlignment="1">
      <alignment vertical="top" wrapText="1"/>
    </xf>
    <xf numFmtId="0" fontId="0" fillId="3" borderId="4" xfId="0" applyFill="1" applyBorder="1"/>
    <xf numFmtId="1" fontId="0" fillId="3" borderId="65" xfId="0" applyNumberFormat="1" applyFill="1" applyBorder="1" applyAlignment="1">
      <alignment horizontal="center"/>
    </xf>
    <xf numFmtId="0" fontId="9" fillId="3" borderId="9" xfId="0" applyFont="1" applyFill="1" applyBorder="1" applyAlignment="1">
      <alignment vertical="center"/>
    </xf>
    <xf numFmtId="1" fontId="12" fillId="3" borderId="52" xfId="0" applyNumberFormat="1" applyFont="1" applyFill="1" applyBorder="1" applyAlignment="1">
      <alignment horizontal="center"/>
    </xf>
    <xf numFmtId="1" fontId="12" fillId="3" borderId="18" xfId="0" applyNumberFormat="1" applyFont="1" applyFill="1" applyBorder="1" applyAlignment="1">
      <alignment horizontal="center"/>
    </xf>
    <xf numFmtId="0" fontId="8" fillId="3" borderId="6" xfId="0" applyFont="1" applyFill="1" applyBorder="1" applyAlignment="1">
      <alignment vertical="center"/>
    </xf>
    <xf numFmtId="0" fontId="12" fillId="3" borderId="10" xfId="0" applyFont="1" applyFill="1" applyBorder="1" applyAlignment="1">
      <alignment horizontal="center"/>
    </xf>
    <xf numFmtId="0" fontId="12" fillId="3" borderId="40" xfId="0" applyFont="1" applyFill="1" applyBorder="1" applyAlignment="1">
      <alignment horizontal="center"/>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44" xfId="0" applyBorder="1" applyAlignment="1" applyProtection="1">
      <alignment horizontal="left"/>
      <protection locked="0"/>
    </xf>
    <xf numFmtId="0" fontId="0" fillId="0" borderId="48" xfId="0" applyBorder="1" applyAlignment="1" applyProtection="1">
      <alignment horizontal="center"/>
      <protection locked="0"/>
    </xf>
    <xf numFmtId="0" fontId="0" fillId="0" borderId="43" xfId="0" applyBorder="1" applyAlignment="1" applyProtection="1">
      <alignment horizontal="center"/>
      <protection locked="0"/>
    </xf>
    <xf numFmtId="2" fontId="1" fillId="0" borderId="54" xfId="0" applyNumberFormat="1" applyFont="1" applyBorder="1" applyAlignment="1" applyProtection="1">
      <alignment horizontal="center"/>
      <protection locked="0"/>
    </xf>
    <xf numFmtId="164" fontId="1" fillId="0" borderId="55" xfId="0" applyNumberFormat="1" applyFont="1" applyBorder="1" applyAlignment="1" applyProtection="1">
      <alignment horizontal="center"/>
      <protection locked="0"/>
    </xf>
    <xf numFmtId="2" fontId="1" fillId="0" borderId="44" xfId="0" applyNumberFormat="1" applyFont="1" applyBorder="1" applyAlignment="1" applyProtection="1">
      <alignment horizontal="center"/>
      <protection locked="0"/>
    </xf>
    <xf numFmtId="1" fontId="1" fillId="0" borderId="29" xfId="0" applyNumberFormat="1"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30" xfId="0" applyBorder="1" applyProtection="1">
      <protection locked="0"/>
    </xf>
    <xf numFmtId="0" fontId="0" fillId="0" borderId="47" xfId="0" applyBorder="1" applyProtection="1">
      <protection locked="0"/>
    </xf>
    <xf numFmtId="0" fontId="0" fillId="0" borderId="48" xfId="0" applyBorder="1" applyProtection="1">
      <protection locked="0"/>
    </xf>
    <xf numFmtId="0" fontId="0" fillId="0" borderId="36" xfId="0" applyBorder="1" applyAlignment="1" applyProtection="1">
      <alignment horizontal="center"/>
      <protection locked="0"/>
    </xf>
    <xf numFmtId="0" fontId="0" fillId="0" borderId="46" xfId="0" applyBorder="1" applyAlignment="1" applyProtection="1">
      <alignment horizontal="center"/>
      <protection locked="0"/>
    </xf>
    <xf numFmtId="0" fontId="0" fillId="7" borderId="0" xfId="0" applyFill="1"/>
    <xf numFmtId="0" fontId="32" fillId="8" borderId="0" xfId="0" applyFont="1" applyFill="1" applyAlignment="1">
      <alignment horizontal="left"/>
    </xf>
    <xf numFmtId="0" fontId="8" fillId="8" borderId="0" xfId="0" applyFont="1" applyFill="1" applyAlignment="1">
      <alignment horizontal="center"/>
    </xf>
    <xf numFmtId="0" fontId="6" fillId="8" borderId="0" xfId="0" applyFont="1" applyFill="1" applyAlignment="1">
      <alignment horizontal="center"/>
    </xf>
    <xf numFmtId="0" fontId="0" fillId="8" borderId="0" xfId="0" applyFill="1"/>
    <xf numFmtId="0" fontId="8" fillId="8" borderId="0" xfId="0" applyFont="1" applyFill="1" applyAlignment="1">
      <alignment horizontal="left"/>
    </xf>
    <xf numFmtId="2" fontId="8" fillId="8" borderId="0" xfId="0" applyNumberFormat="1" applyFont="1" applyFill="1" applyAlignment="1">
      <alignment horizontal="center"/>
    </xf>
    <xf numFmtId="0" fontId="11" fillId="8" borderId="0" xfId="0" applyFont="1" applyFill="1" applyAlignment="1">
      <alignment horizontal="left"/>
    </xf>
    <xf numFmtId="0" fontId="13" fillId="8" borderId="0" xfId="0" applyFont="1" applyFill="1" applyAlignment="1">
      <alignment horizontal="left"/>
    </xf>
    <xf numFmtId="0" fontId="31" fillId="8" borderId="0" xfId="0" applyFont="1" applyFill="1" applyAlignment="1">
      <alignment horizontal="left"/>
    </xf>
    <xf numFmtId="0" fontId="12" fillId="3" borderId="53" xfId="0" applyFont="1" applyFill="1" applyBorder="1" applyAlignment="1">
      <alignment horizontal="left" wrapText="1"/>
    </xf>
    <xf numFmtId="0" fontId="12" fillId="3" borderId="64" xfId="0" applyFont="1" applyFill="1" applyBorder="1" applyAlignment="1">
      <alignment horizontal="left" vertical="top" wrapText="1"/>
    </xf>
    <xf numFmtId="0" fontId="12" fillId="3" borderId="56" xfId="0" applyFont="1" applyFill="1" applyBorder="1" applyAlignment="1">
      <alignment horizontal="left" vertical="top" wrapText="1"/>
    </xf>
    <xf numFmtId="0" fontId="4" fillId="4" borderId="38" xfId="0" applyFont="1" applyFill="1" applyBorder="1" applyAlignment="1">
      <alignment horizontal="left"/>
    </xf>
    <xf numFmtId="0" fontId="12" fillId="3" borderId="12" xfId="0" applyFont="1" applyFill="1" applyBorder="1" applyAlignment="1">
      <alignment vertical="top"/>
    </xf>
    <xf numFmtId="0" fontId="12" fillId="3" borderId="12" xfId="0" applyFont="1" applyFill="1" applyBorder="1" applyAlignment="1">
      <alignment vertical="top" wrapText="1"/>
    </xf>
    <xf numFmtId="0" fontId="12" fillId="0" borderId="64" xfId="0" applyFont="1" applyBorder="1" applyAlignment="1" applyProtection="1">
      <alignment horizontal="center"/>
      <protection locked="0"/>
    </xf>
    <xf numFmtId="2" fontId="0" fillId="3" borderId="37" xfId="0" applyNumberFormat="1" applyFill="1" applyBorder="1" applyAlignment="1">
      <alignment horizontal="center" vertical="top" wrapText="1"/>
    </xf>
    <xf numFmtId="164" fontId="0" fillId="3" borderId="37" xfId="0" applyNumberFormat="1" applyFill="1" applyBorder="1" applyAlignment="1">
      <alignment horizontal="center" vertical="top" wrapText="1"/>
    </xf>
    <xf numFmtId="14" fontId="0" fillId="4" borderId="0" xfId="0" applyNumberFormat="1" applyFill="1"/>
    <xf numFmtId="0" fontId="8" fillId="4" borderId="7" xfId="0" applyFont="1" applyFill="1" applyBorder="1" applyAlignment="1">
      <alignment horizontal="left"/>
    </xf>
    <xf numFmtId="0" fontId="10" fillId="9" borderId="6" xfId="0" applyFont="1" applyFill="1" applyBorder="1" applyAlignment="1">
      <alignment horizontal="left"/>
    </xf>
    <xf numFmtId="0" fontId="14" fillId="9" borderId="7" xfId="0" applyFont="1" applyFill="1" applyBorder="1" applyAlignment="1">
      <alignment horizontal="center"/>
    </xf>
    <xf numFmtId="0" fontId="12" fillId="9" borderId="7" xfId="0" applyFont="1" applyFill="1" applyBorder="1"/>
    <xf numFmtId="2" fontId="12" fillId="9" borderId="0" xfId="0" applyNumberFormat="1" applyFont="1" applyFill="1"/>
    <xf numFmtId="2" fontId="12" fillId="9" borderId="0" xfId="0" applyNumberFormat="1" applyFont="1" applyFill="1" applyAlignment="1">
      <alignment horizontal="center"/>
    </xf>
    <xf numFmtId="0" fontId="12" fillId="9" borderId="0" xfId="0" applyFont="1" applyFill="1"/>
    <xf numFmtId="0" fontId="0" fillId="9" borderId="0" xfId="0" applyFill="1"/>
    <xf numFmtId="0" fontId="0" fillId="10" borderId="0" xfId="0" applyFill="1"/>
    <xf numFmtId="0" fontId="0" fillId="11" borderId="0" xfId="0" applyFill="1"/>
    <xf numFmtId="0" fontId="31" fillId="11" borderId="0" xfId="0" applyFont="1" applyFill="1"/>
    <xf numFmtId="0" fontId="0" fillId="11" borderId="0" xfId="0" applyFill="1" applyAlignment="1">
      <alignment vertical="top" wrapText="1"/>
    </xf>
    <xf numFmtId="0" fontId="6" fillId="11" borderId="0" xfId="0" applyFont="1" applyFill="1"/>
    <xf numFmtId="0" fontId="6" fillId="11" borderId="0" xfId="0" applyFont="1" applyFill="1" applyAlignment="1">
      <alignment horizontal="left" vertical="top" wrapText="1"/>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3" borderId="5" xfId="0" applyFont="1" applyFill="1" applyBorder="1" applyAlignment="1">
      <alignment horizontal="center" wrapText="1"/>
    </xf>
    <xf numFmtId="0" fontId="9" fillId="3" borderId="11" xfId="0" applyFont="1" applyFill="1" applyBorder="1" applyAlignment="1">
      <alignment horizontal="center" wrapText="1"/>
    </xf>
    <xf numFmtId="0" fontId="12" fillId="3" borderId="46" xfId="0" applyFont="1" applyFill="1" applyBorder="1" applyAlignment="1">
      <alignment horizontal="left" vertical="top" wrapText="1"/>
    </xf>
    <xf numFmtId="0" fontId="0" fillId="12" borderId="55" xfId="0" applyFill="1" applyBorder="1" applyAlignment="1" applyProtection="1">
      <alignment horizontal="center"/>
      <protection locked="0"/>
    </xf>
    <xf numFmtId="0" fontId="0" fillId="12" borderId="37" xfId="0" applyFill="1" applyBorder="1" applyAlignment="1" applyProtection="1">
      <alignment horizontal="center"/>
      <protection locked="0"/>
    </xf>
    <xf numFmtId="0" fontId="0" fillId="12" borderId="58" xfId="0" applyFill="1" applyBorder="1" applyProtection="1">
      <protection locked="0"/>
    </xf>
    <xf numFmtId="0" fontId="0" fillId="12" borderId="29" xfId="0" applyFill="1" applyBorder="1" applyAlignment="1" applyProtection="1">
      <alignment horizontal="center"/>
      <protection locked="0"/>
    </xf>
    <xf numFmtId="0" fontId="0" fillId="12" borderId="31" xfId="0" applyFill="1" applyBorder="1" applyAlignment="1" applyProtection="1">
      <alignment horizontal="center"/>
      <protection locked="0"/>
    </xf>
    <xf numFmtId="0" fontId="0" fillId="12" borderId="59" xfId="0" applyFill="1" applyBorder="1" applyProtection="1">
      <protection locked="0"/>
    </xf>
    <xf numFmtId="0" fontId="0" fillId="12" borderId="1" xfId="0" applyFill="1" applyBorder="1" applyAlignment="1" applyProtection="1">
      <alignment horizontal="center"/>
      <protection locked="0"/>
    </xf>
    <xf numFmtId="0" fontId="0" fillId="12" borderId="40" xfId="0" applyFill="1" applyBorder="1" applyAlignment="1" applyProtection="1">
      <alignment horizontal="center"/>
      <protection locked="0"/>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pplyProtection="1">
      <alignment horizontal="left" vertical="top" wrapText="1"/>
      <protection locked="0"/>
    </xf>
    <xf numFmtId="0" fontId="6" fillId="11" borderId="0" xfId="0" applyFont="1" applyFill="1" applyAlignment="1">
      <alignment vertical="top" wrapText="1"/>
    </xf>
    <xf numFmtId="0" fontId="0" fillId="11" borderId="0" xfId="0" applyFill="1" applyAlignment="1">
      <alignment vertical="top" wrapText="1"/>
    </xf>
    <xf numFmtId="0" fontId="6" fillId="11" borderId="0" xfId="0" applyFont="1" applyFill="1" applyAlignment="1">
      <alignment horizontal="left" vertical="top" wrapText="1"/>
    </xf>
    <xf numFmtId="0" fontId="8" fillId="8" borderId="0" xfId="0" applyFont="1" applyFill="1" applyAlignment="1">
      <alignment vertical="top" wrapText="1"/>
    </xf>
    <xf numFmtId="0" fontId="13" fillId="8" borderId="0" xfId="0" applyFont="1" applyFill="1" applyAlignment="1">
      <alignment horizontal="left" wrapText="1"/>
    </xf>
    <xf numFmtId="0" fontId="13" fillId="8" borderId="0" xfId="0" applyFont="1" applyFill="1" applyAlignment="1">
      <alignment horizontal="left" vertical="top" wrapText="1"/>
    </xf>
    <xf numFmtId="0" fontId="8" fillId="8" borderId="0" xfId="0" applyFont="1" applyFill="1" applyAlignment="1">
      <alignment horizontal="left" vertical="top" wrapText="1"/>
    </xf>
    <xf numFmtId="0" fontId="9" fillId="2" borderId="9" xfId="0" applyFont="1" applyFill="1" applyBorder="1" applyAlignment="1">
      <alignment vertical="top"/>
    </xf>
    <xf numFmtId="0" fontId="0" fillId="3" borderId="47" xfId="0" applyFill="1" applyBorder="1" applyAlignment="1">
      <alignment horizontal="left" vertical="center" wrapText="1"/>
    </xf>
    <xf numFmtId="0" fontId="0" fillId="3" borderId="48" xfId="0" applyFill="1" applyBorder="1" applyAlignment="1">
      <alignment horizontal="left" vertical="center" wrapText="1"/>
    </xf>
    <xf numFmtId="0" fontId="0" fillId="3" borderId="30" xfId="0" applyFill="1" applyBorder="1" applyAlignment="1">
      <alignment horizontal="left" vertical="center" wrapText="1"/>
    </xf>
    <xf numFmtId="0" fontId="0" fillId="3" borderId="37" xfId="0" applyFill="1" applyBorder="1" applyAlignment="1">
      <alignment horizontal="left" vertical="center" wrapText="1"/>
    </xf>
    <xf numFmtId="0" fontId="12" fillId="3" borderId="26" xfId="0" applyFont="1" applyFill="1" applyBorder="1" applyAlignment="1">
      <alignment horizontal="left" wrapText="1"/>
    </xf>
    <xf numFmtId="0" fontId="12" fillId="3" borderId="27" xfId="0" applyFont="1" applyFill="1" applyBorder="1" applyAlignment="1">
      <alignment horizontal="left" wrapText="1"/>
    </xf>
    <xf numFmtId="0" fontId="0" fillId="3" borderId="30" xfId="0" applyFill="1" applyBorder="1" applyAlignment="1">
      <alignment horizontal="left"/>
    </xf>
    <xf numFmtId="0" fontId="0" fillId="3" borderId="37" xfId="0" applyFill="1" applyBorder="1" applyAlignment="1">
      <alignment horizontal="left"/>
    </xf>
    <xf numFmtId="0" fontId="10" fillId="4" borderId="0" xfId="0" applyFont="1" applyFill="1" applyAlignment="1">
      <alignment horizontal="left" vertical="center"/>
    </xf>
    <xf numFmtId="0" fontId="12" fillId="4" borderId="38" xfId="0" applyFont="1" applyFill="1" applyBorder="1" applyAlignment="1">
      <alignment horizontal="left" vertical="top" wrapText="1"/>
    </xf>
    <xf numFmtId="0" fontId="12" fillId="4" borderId="0" xfId="0" applyFont="1" applyFill="1" applyAlignment="1">
      <alignment horizontal="left" vertical="top" wrapText="1"/>
    </xf>
    <xf numFmtId="0" fontId="0" fillId="3" borderId="22" xfId="0" applyFill="1" applyBorder="1" applyAlignment="1">
      <alignment horizontal="left" vertical="top" wrapText="1"/>
    </xf>
    <xf numFmtId="0" fontId="0" fillId="3" borderId="35" xfId="0" applyFill="1" applyBorder="1" applyAlignment="1">
      <alignment horizontal="left" vertical="top" wrapText="1"/>
    </xf>
    <xf numFmtId="0" fontId="0" fillId="3" borderId="56" xfId="0" applyFill="1" applyBorder="1" applyAlignment="1">
      <alignment horizontal="left" vertical="top" wrapText="1"/>
    </xf>
    <xf numFmtId="0" fontId="0" fillId="3" borderId="3" xfId="0" applyFill="1" applyBorder="1" applyAlignment="1">
      <alignment horizontal="left" vertical="top" wrapText="1"/>
    </xf>
    <xf numFmtId="0" fontId="1" fillId="3" borderId="63" xfId="0" applyFont="1" applyFill="1" applyBorder="1" applyAlignment="1">
      <alignment horizontal="left" vertical="top" wrapText="1"/>
    </xf>
    <xf numFmtId="0" fontId="1" fillId="3" borderId="51" xfId="0" applyFont="1" applyFill="1" applyBorder="1" applyAlignment="1">
      <alignment horizontal="left" vertical="top" wrapText="1"/>
    </xf>
    <xf numFmtId="0" fontId="12" fillId="3" borderId="12" xfId="0" applyFont="1" applyFill="1" applyBorder="1" applyAlignment="1">
      <alignment horizontal="left" wrapText="1"/>
    </xf>
    <xf numFmtId="0" fontId="12" fillId="3" borderId="13" xfId="0" applyFont="1" applyFill="1" applyBorder="1" applyAlignment="1">
      <alignment horizontal="left" wrapText="1"/>
    </xf>
    <xf numFmtId="0" fontId="12" fillId="3" borderId="38" xfId="0" applyFont="1" applyFill="1" applyBorder="1" applyAlignment="1">
      <alignment horizontal="left" wrapText="1"/>
    </xf>
    <xf numFmtId="0" fontId="12" fillId="3" borderId="61" xfId="0" applyFont="1" applyFill="1" applyBorder="1" applyAlignment="1">
      <alignment horizontal="left" wrapText="1"/>
    </xf>
    <xf numFmtId="0" fontId="15" fillId="4" borderId="38" xfId="0" applyFont="1" applyFill="1" applyBorder="1" applyAlignment="1">
      <alignment horizontal="left" vertical="center" wrapText="1"/>
    </xf>
    <xf numFmtId="0" fontId="15" fillId="4" borderId="0" xfId="0" applyFont="1" applyFill="1" applyAlignment="1">
      <alignment horizontal="left" vertical="center" wrapText="1"/>
    </xf>
    <xf numFmtId="0" fontId="10" fillId="4" borderId="0" xfId="0" applyFont="1" applyFill="1" applyAlignment="1">
      <alignment horizontal="left" vertical="top" wrapText="1"/>
    </xf>
    <xf numFmtId="0" fontId="10" fillId="2" borderId="21"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 fillId="3" borderId="3" xfId="0" applyFont="1" applyFill="1" applyBorder="1" applyAlignment="1">
      <alignment horizontal="left" vertical="top" wrapText="1"/>
    </xf>
    <xf numFmtId="0" fontId="0" fillId="3" borderId="22" xfId="0" applyFill="1" applyBorder="1" applyAlignment="1">
      <alignment horizontal="left" wrapText="1"/>
    </xf>
    <xf numFmtId="0" fontId="0" fillId="3" borderId="35" xfId="0" applyFill="1" applyBorder="1" applyAlignment="1">
      <alignment horizontal="left" wrapText="1"/>
    </xf>
    <xf numFmtId="0" fontId="0" fillId="6" borderId="0" xfId="0" applyFill="1" applyAlignment="1">
      <alignment horizontal="left" vertical="top" wrapText="1"/>
    </xf>
    <xf numFmtId="0" fontId="20" fillId="3" borderId="38" xfId="0" applyFont="1" applyFill="1" applyBorder="1" applyAlignment="1">
      <alignment horizontal="left" vertical="top" wrapText="1"/>
    </xf>
    <xf numFmtId="0" fontId="20" fillId="3" borderId="61" xfId="0" applyFont="1" applyFill="1" applyBorder="1" applyAlignment="1">
      <alignment horizontal="left" vertical="top" wrapText="1"/>
    </xf>
    <xf numFmtId="0" fontId="20" fillId="3" borderId="6" xfId="0" applyFont="1" applyFill="1" applyBorder="1" applyAlignment="1">
      <alignment vertical="top" wrapText="1"/>
    </xf>
    <xf numFmtId="0" fontId="20" fillId="3" borderId="10" xfId="0" applyFont="1" applyFill="1" applyBorder="1" applyAlignment="1">
      <alignment vertical="top" wrapText="1"/>
    </xf>
    <xf numFmtId="0" fontId="20" fillId="3" borderId="9" xfId="0" applyFont="1" applyFill="1" applyBorder="1" applyAlignment="1">
      <alignment horizontal="left" vertical="top" wrapText="1"/>
    </xf>
    <xf numFmtId="0" fontId="20" fillId="3" borderId="11" xfId="0" applyFont="1" applyFill="1" applyBorder="1" applyAlignment="1">
      <alignment horizontal="left" vertical="top" wrapText="1"/>
    </xf>
    <xf numFmtId="0" fontId="21" fillId="3" borderId="53" xfId="0" applyFont="1" applyFill="1" applyBorder="1" applyAlignment="1">
      <alignment horizontal="left" vertical="top" wrapText="1"/>
    </xf>
    <xf numFmtId="0" fontId="21" fillId="3" borderId="62" xfId="0" applyFont="1" applyFill="1" applyBorder="1" applyAlignment="1">
      <alignment horizontal="left" vertical="top" wrapText="1"/>
    </xf>
    <xf numFmtId="0" fontId="21" fillId="3" borderId="56" xfId="0" applyFont="1" applyFill="1" applyBorder="1" applyAlignment="1">
      <alignment horizontal="left" vertical="top" wrapText="1"/>
    </xf>
    <xf numFmtId="0" fontId="21" fillId="3" borderId="3" xfId="0" applyFont="1" applyFill="1" applyBorder="1" applyAlignment="1">
      <alignment horizontal="left" vertical="top" wrapText="1"/>
    </xf>
    <xf numFmtId="0" fontId="1" fillId="3" borderId="56" xfId="0" applyFont="1" applyFill="1" applyBorder="1" applyAlignment="1">
      <alignment horizontal="left" vertical="top" wrapText="1"/>
    </xf>
    <xf numFmtId="0" fontId="8" fillId="2" borderId="9"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12" fillId="3" borderId="9" xfId="0" applyFont="1" applyFill="1" applyBorder="1" applyAlignment="1">
      <alignment horizontal="center" wrapText="1"/>
    </xf>
    <xf numFmtId="0" fontId="12" fillId="3" borderId="11" xfId="0" applyFont="1" applyFill="1" applyBorder="1" applyAlignment="1">
      <alignment horizontal="center" wrapText="1"/>
    </xf>
    <xf numFmtId="2" fontId="12" fillId="3" borderId="9" xfId="0" applyNumberFormat="1" applyFont="1" applyFill="1" applyBorder="1" applyAlignment="1">
      <alignment horizontal="center"/>
    </xf>
    <xf numFmtId="2" fontId="12" fillId="3" borderId="10" xfId="0" applyNumberFormat="1" applyFont="1" applyFill="1" applyBorder="1" applyAlignment="1">
      <alignment horizontal="center"/>
    </xf>
    <xf numFmtId="2" fontId="12" fillId="3" borderId="11" xfId="0" applyNumberFormat="1" applyFont="1" applyFill="1" applyBorder="1" applyAlignment="1">
      <alignment horizontal="center"/>
    </xf>
    <xf numFmtId="0" fontId="15" fillId="3" borderId="9" xfId="0" applyFont="1" applyFill="1" applyBorder="1" applyAlignment="1">
      <alignment horizont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2" fillId="3" borderId="9" xfId="0" applyFont="1" applyFill="1" applyBorder="1" applyAlignment="1">
      <alignment horizont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2" fillId="4" borderId="0" xfId="0" applyFont="1" applyFill="1" applyAlignment="1">
      <alignment horizontal="left"/>
    </xf>
    <xf numFmtId="0" fontId="7" fillId="0" borderId="44" xfId="0" applyFont="1" applyBorder="1" applyAlignment="1" applyProtection="1">
      <alignment vertical="center"/>
      <protection locked="0"/>
    </xf>
    <xf numFmtId="0" fontId="7" fillId="0" borderId="68"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66" xfId="0" applyFont="1" applyBorder="1" applyAlignment="1" applyProtection="1">
      <alignment vertical="center"/>
      <protection locked="0"/>
    </xf>
    <xf numFmtId="14" fontId="7" fillId="0" borderId="1" xfId="0" applyNumberFormat="1" applyFont="1" applyBorder="1" applyAlignment="1" applyProtection="1">
      <alignment vertical="center"/>
      <protection locked="0"/>
    </xf>
    <xf numFmtId="14" fontId="7" fillId="0" borderId="2" xfId="0" applyNumberFormat="1" applyFont="1" applyBorder="1" applyAlignment="1" applyProtection="1">
      <alignment vertical="center"/>
      <protection locked="0"/>
    </xf>
    <xf numFmtId="14" fontId="7" fillId="0" borderId="66" xfId="0" applyNumberFormat="1" applyFont="1" applyBorder="1" applyAlignment="1" applyProtection="1">
      <alignment vertical="center"/>
      <protection locked="0"/>
    </xf>
    <xf numFmtId="0" fontId="12" fillId="9" borderId="9" xfId="0" applyFont="1" applyFill="1" applyBorder="1" applyAlignment="1">
      <alignment horizontal="left" vertical="center" wrapText="1"/>
    </xf>
    <xf numFmtId="0" fontId="12" fillId="9" borderId="10" xfId="0" applyFont="1" applyFill="1" applyBorder="1" applyAlignment="1">
      <alignment horizontal="left" vertical="center" wrapText="1"/>
    </xf>
    <xf numFmtId="0" fontId="12" fillId="9" borderId="11" xfId="0" applyFont="1" applyFill="1" applyBorder="1" applyAlignment="1">
      <alignment horizontal="left" vertical="center" wrapText="1"/>
    </xf>
    <xf numFmtId="0" fontId="0" fillId="2" borderId="10" xfId="0" applyFill="1" applyBorder="1" applyAlignment="1"/>
    <xf numFmtId="0" fontId="0" fillId="2" borderId="11" xfId="0" applyFill="1" applyBorder="1" applyAlignment="1"/>
  </cellXfs>
  <cellStyles count="1">
    <cellStyle name="Normal" xfId="0" builtinId="0"/>
  </cellStyles>
  <dxfs count="2">
    <dxf>
      <fill>
        <patternFill>
          <bgColor rgb="FF92D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AF41-EA97-4681-BF22-70327870060D}">
  <dimension ref="A1:N70"/>
  <sheetViews>
    <sheetView tabSelected="1" zoomScale="70" zoomScaleNormal="70" workbookViewId="0">
      <selection activeCell="P19" sqref="P19"/>
    </sheetView>
  </sheetViews>
  <sheetFormatPr defaultRowHeight="12.75"/>
  <cols>
    <col min="1" max="1" width="8.85546875" customWidth="1"/>
    <col min="2" max="2" width="11.140625" customWidth="1"/>
    <col min="3" max="3" width="9.42578125" customWidth="1"/>
    <col min="4" max="4" width="9.85546875" customWidth="1"/>
    <col min="5" max="5" width="12.85546875" customWidth="1"/>
    <col min="6" max="6" width="13.140625" customWidth="1"/>
    <col min="7" max="9" width="8.85546875" customWidth="1"/>
    <col min="10" max="10" width="10.140625" customWidth="1"/>
    <col min="11" max="11" width="8.85546875" customWidth="1"/>
    <col min="12" max="12" width="12.85546875" customWidth="1"/>
    <col min="13" max="15" width="8.85546875" customWidth="1"/>
    <col min="16" max="16" width="12" customWidth="1"/>
    <col min="257" max="257" width="8.85546875" customWidth="1"/>
    <col min="258" max="258" width="11.140625" customWidth="1"/>
    <col min="259" max="259" width="9.42578125" customWidth="1"/>
    <col min="260" max="260" width="9.85546875" customWidth="1"/>
    <col min="261" max="261" width="12.85546875" customWidth="1"/>
    <col min="262" max="262" width="13.140625" customWidth="1"/>
    <col min="263" max="265" width="8.85546875" customWidth="1"/>
    <col min="266" max="266" width="10.140625" customWidth="1"/>
    <col min="267" max="267" width="8.85546875" customWidth="1"/>
    <col min="268" max="268" width="12.85546875" customWidth="1"/>
    <col min="269" max="271" width="8.85546875" customWidth="1"/>
    <col min="272" max="272" width="12" customWidth="1"/>
    <col min="513" max="513" width="8.85546875" customWidth="1"/>
    <col min="514" max="514" width="11.140625" customWidth="1"/>
    <col min="515" max="515" width="9.42578125" customWidth="1"/>
    <col min="516" max="516" width="9.85546875" customWidth="1"/>
    <col min="517" max="517" width="12.85546875" customWidth="1"/>
    <col min="518" max="518" width="13.140625" customWidth="1"/>
    <col min="519" max="521" width="8.85546875" customWidth="1"/>
    <col min="522" max="522" width="10.140625" customWidth="1"/>
    <col min="523" max="523" width="8.85546875" customWidth="1"/>
    <col min="524" max="524" width="12.85546875" customWidth="1"/>
    <col min="525" max="527" width="8.85546875" customWidth="1"/>
    <col min="528" max="528" width="12" customWidth="1"/>
    <col min="769" max="769" width="8.85546875" customWidth="1"/>
    <col min="770" max="770" width="11.140625" customWidth="1"/>
    <col min="771" max="771" width="9.42578125" customWidth="1"/>
    <col min="772" max="772" width="9.85546875" customWidth="1"/>
    <col min="773" max="773" width="12.85546875" customWidth="1"/>
    <col min="774" max="774" width="13.140625" customWidth="1"/>
    <col min="775" max="777" width="8.85546875" customWidth="1"/>
    <col min="778" max="778" width="10.140625" customWidth="1"/>
    <col min="779" max="779" width="8.85546875" customWidth="1"/>
    <col min="780" max="780" width="12.85546875" customWidth="1"/>
    <col min="781" max="783" width="8.85546875" customWidth="1"/>
    <col min="784" max="784" width="12" customWidth="1"/>
    <col min="1025" max="1025" width="8.85546875" customWidth="1"/>
    <col min="1026" max="1026" width="11.140625" customWidth="1"/>
    <col min="1027" max="1027" width="9.42578125" customWidth="1"/>
    <col min="1028" max="1028" width="9.85546875" customWidth="1"/>
    <col min="1029" max="1029" width="12.85546875" customWidth="1"/>
    <col min="1030" max="1030" width="13.140625" customWidth="1"/>
    <col min="1031" max="1033" width="8.85546875" customWidth="1"/>
    <col min="1034" max="1034" width="10.140625" customWidth="1"/>
    <col min="1035" max="1035" width="8.85546875" customWidth="1"/>
    <col min="1036" max="1036" width="12.85546875" customWidth="1"/>
    <col min="1037" max="1039" width="8.85546875" customWidth="1"/>
    <col min="1040" max="1040" width="12" customWidth="1"/>
    <col min="1281" max="1281" width="8.85546875" customWidth="1"/>
    <col min="1282" max="1282" width="11.140625" customWidth="1"/>
    <col min="1283" max="1283" width="9.42578125" customWidth="1"/>
    <col min="1284" max="1284" width="9.85546875" customWidth="1"/>
    <col min="1285" max="1285" width="12.85546875" customWidth="1"/>
    <col min="1286" max="1286" width="13.140625" customWidth="1"/>
    <col min="1287" max="1289" width="8.85546875" customWidth="1"/>
    <col min="1290" max="1290" width="10.140625" customWidth="1"/>
    <col min="1291" max="1291" width="8.85546875" customWidth="1"/>
    <col min="1292" max="1292" width="12.85546875" customWidth="1"/>
    <col min="1293" max="1295" width="8.85546875" customWidth="1"/>
    <col min="1296" max="1296" width="12" customWidth="1"/>
    <col min="1537" max="1537" width="8.85546875" customWidth="1"/>
    <col min="1538" max="1538" width="11.140625" customWidth="1"/>
    <col min="1539" max="1539" width="9.42578125" customWidth="1"/>
    <col min="1540" max="1540" width="9.85546875" customWidth="1"/>
    <col min="1541" max="1541" width="12.85546875" customWidth="1"/>
    <col min="1542" max="1542" width="13.140625" customWidth="1"/>
    <col min="1543" max="1545" width="8.85546875" customWidth="1"/>
    <col min="1546" max="1546" width="10.140625" customWidth="1"/>
    <col min="1547" max="1547" width="8.85546875" customWidth="1"/>
    <col min="1548" max="1548" width="12.85546875" customWidth="1"/>
    <col min="1549" max="1551" width="8.85546875" customWidth="1"/>
    <col min="1552" max="1552" width="12" customWidth="1"/>
    <col min="1793" max="1793" width="8.85546875" customWidth="1"/>
    <col min="1794" max="1794" width="11.140625" customWidth="1"/>
    <col min="1795" max="1795" width="9.42578125" customWidth="1"/>
    <col min="1796" max="1796" width="9.85546875" customWidth="1"/>
    <col min="1797" max="1797" width="12.85546875" customWidth="1"/>
    <col min="1798" max="1798" width="13.140625" customWidth="1"/>
    <col min="1799" max="1801" width="8.85546875" customWidth="1"/>
    <col min="1802" max="1802" width="10.140625" customWidth="1"/>
    <col min="1803" max="1803" width="8.85546875" customWidth="1"/>
    <col min="1804" max="1804" width="12.85546875" customWidth="1"/>
    <col min="1805" max="1807" width="8.85546875" customWidth="1"/>
    <col min="1808" max="1808" width="12" customWidth="1"/>
    <col min="2049" max="2049" width="8.85546875" customWidth="1"/>
    <col min="2050" max="2050" width="11.140625" customWidth="1"/>
    <col min="2051" max="2051" width="9.42578125" customWidth="1"/>
    <col min="2052" max="2052" width="9.85546875" customWidth="1"/>
    <col min="2053" max="2053" width="12.85546875" customWidth="1"/>
    <col min="2054" max="2054" width="13.140625" customWidth="1"/>
    <col min="2055" max="2057" width="8.85546875" customWidth="1"/>
    <col min="2058" max="2058" width="10.140625" customWidth="1"/>
    <col min="2059" max="2059" width="8.85546875" customWidth="1"/>
    <col min="2060" max="2060" width="12.85546875" customWidth="1"/>
    <col min="2061" max="2063" width="8.85546875" customWidth="1"/>
    <col min="2064" max="2064" width="12" customWidth="1"/>
    <col min="2305" max="2305" width="8.85546875" customWidth="1"/>
    <col min="2306" max="2306" width="11.140625" customWidth="1"/>
    <col min="2307" max="2307" width="9.42578125" customWidth="1"/>
    <col min="2308" max="2308" width="9.85546875" customWidth="1"/>
    <col min="2309" max="2309" width="12.85546875" customWidth="1"/>
    <col min="2310" max="2310" width="13.140625" customWidth="1"/>
    <col min="2311" max="2313" width="8.85546875" customWidth="1"/>
    <col min="2314" max="2314" width="10.140625" customWidth="1"/>
    <col min="2315" max="2315" width="8.85546875" customWidth="1"/>
    <col min="2316" max="2316" width="12.85546875" customWidth="1"/>
    <col min="2317" max="2319" width="8.85546875" customWidth="1"/>
    <col min="2320" max="2320" width="12" customWidth="1"/>
    <col min="2561" max="2561" width="8.85546875" customWidth="1"/>
    <col min="2562" max="2562" width="11.140625" customWidth="1"/>
    <col min="2563" max="2563" width="9.42578125" customWidth="1"/>
    <col min="2564" max="2564" width="9.85546875" customWidth="1"/>
    <col min="2565" max="2565" width="12.85546875" customWidth="1"/>
    <col min="2566" max="2566" width="13.140625" customWidth="1"/>
    <col min="2567" max="2569" width="8.85546875" customWidth="1"/>
    <col min="2570" max="2570" width="10.140625" customWidth="1"/>
    <col min="2571" max="2571" width="8.85546875" customWidth="1"/>
    <col min="2572" max="2572" width="12.85546875" customWidth="1"/>
    <col min="2573" max="2575" width="8.85546875" customWidth="1"/>
    <col min="2576" max="2576" width="12" customWidth="1"/>
    <col min="2817" max="2817" width="8.85546875" customWidth="1"/>
    <col min="2818" max="2818" width="11.140625" customWidth="1"/>
    <col min="2819" max="2819" width="9.42578125" customWidth="1"/>
    <col min="2820" max="2820" width="9.85546875" customWidth="1"/>
    <col min="2821" max="2821" width="12.85546875" customWidth="1"/>
    <col min="2822" max="2822" width="13.140625" customWidth="1"/>
    <col min="2823" max="2825" width="8.85546875" customWidth="1"/>
    <col min="2826" max="2826" width="10.140625" customWidth="1"/>
    <col min="2827" max="2827" width="8.85546875" customWidth="1"/>
    <col min="2828" max="2828" width="12.85546875" customWidth="1"/>
    <col min="2829" max="2831" width="8.85546875" customWidth="1"/>
    <col min="2832" max="2832" width="12" customWidth="1"/>
    <col min="3073" max="3073" width="8.85546875" customWidth="1"/>
    <col min="3074" max="3074" width="11.140625" customWidth="1"/>
    <col min="3075" max="3075" width="9.42578125" customWidth="1"/>
    <col min="3076" max="3076" width="9.85546875" customWidth="1"/>
    <col min="3077" max="3077" width="12.85546875" customWidth="1"/>
    <col min="3078" max="3078" width="13.140625" customWidth="1"/>
    <col min="3079" max="3081" width="8.85546875" customWidth="1"/>
    <col min="3082" max="3082" width="10.140625" customWidth="1"/>
    <col min="3083" max="3083" width="8.85546875" customWidth="1"/>
    <col min="3084" max="3084" width="12.85546875" customWidth="1"/>
    <col min="3085" max="3087" width="8.85546875" customWidth="1"/>
    <col min="3088" max="3088" width="12" customWidth="1"/>
    <col min="3329" max="3329" width="8.85546875" customWidth="1"/>
    <col min="3330" max="3330" width="11.140625" customWidth="1"/>
    <col min="3331" max="3331" width="9.42578125" customWidth="1"/>
    <col min="3332" max="3332" width="9.85546875" customWidth="1"/>
    <col min="3333" max="3333" width="12.85546875" customWidth="1"/>
    <col min="3334" max="3334" width="13.140625" customWidth="1"/>
    <col min="3335" max="3337" width="8.85546875" customWidth="1"/>
    <col min="3338" max="3338" width="10.140625" customWidth="1"/>
    <col min="3339" max="3339" width="8.85546875" customWidth="1"/>
    <col min="3340" max="3340" width="12.85546875" customWidth="1"/>
    <col min="3341" max="3343" width="8.85546875" customWidth="1"/>
    <col min="3344" max="3344" width="12" customWidth="1"/>
    <col min="3585" max="3585" width="8.85546875" customWidth="1"/>
    <col min="3586" max="3586" width="11.140625" customWidth="1"/>
    <col min="3587" max="3587" width="9.42578125" customWidth="1"/>
    <col min="3588" max="3588" width="9.85546875" customWidth="1"/>
    <col min="3589" max="3589" width="12.85546875" customWidth="1"/>
    <col min="3590" max="3590" width="13.140625" customWidth="1"/>
    <col min="3591" max="3593" width="8.85546875" customWidth="1"/>
    <col min="3594" max="3594" width="10.140625" customWidth="1"/>
    <col min="3595" max="3595" width="8.85546875" customWidth="1"/>
    <col min="3596" max="3596" width="12.85546875" customWidth="1"/>
    <col min="3597" max="3599" width="8.85546875" customWidth="1"/>
    <col min="3600" max="3600" width="12" customWidth="1"/>
    <col min="3841" max="3841" width="8.85546875" customWidth="1"/>
    <col min="3842" max="3842" width="11.140625" customWidth="1"/>
    <col min="3843" max="3843" width="9.42578125" customWidth="1"/>
    <col min="3844" max="3844" width="9.85546875" customWidth="1"/>
    <col min="3845" max="3845" width="12.85546875" customWidth="1"/>
    <col min="3846" max="3846" width="13.140625" customWidth="1"/>
    <col min="3847" max="3849" width="8.85546875" customWidth="1"/>
    <col min="3850" max="3850" width="10.140625" customWidth="1"/>
    <col min="3851" max="3851" width="8.85546875" customWidth="1"/>
    <col min="3852" max="3852" width="12.85546875" customWidth="1"/>
    <col min="3853" max="3855" width="8.85546875" customWidth="1"/>
    <col min="3856" max="3856" width="12" customWidth="1"/>
    <col min="4097" max="4097" width="8.85546875" customWidth="1"/>
    <col min="4098" max="4098" width="11.140625" customWidth="1"/>
    <col min="4099" max="4099" width="9.42578125" customWidth="1"/>
    <col min="4100" max="4100" width="9.85546875" customWidth="1"/>
    <col min="4101" max="4101" width="12.85546875" customWidth="1"/>
    <col min="4102" max="4102" width="13.140625" customWidth="1"/>
    <col min="4103" max="4105" width="8.85546875" customWidth="1"/>
    <col min="4106" max="4106" width="10.140625" customWidth="1"/>
    <col min="4107" max="4107" width="8.85546875" customWidth="1"/>
    <col min="4108" max="4108" width="12.85546875" customWidth="1"/>
    <col min="4109" max="4111" width="8.85546875" customWidth="1"/>
    <col min="4112" max="4112" width="12" customWidth="1"/>
    <col min="4353" max="4353" width="8.85546875" customWidth="1"/>
    <col min="4354" max="4354" width="11.140625" customWidth="1"/>
    <col min="4355" max="4355" width="9.42578125" customWidth="1"/>
    <col min="4356" max="4356" width="9.85546875" customWidth="1"/>
    <col min="4357" max="4357" width="12.85546875" customWidth="1"/>
    <col min="4358" max="4358" width="13.140625" customWidth="1"/>
    <col min="4359" max="4361" width="8.85546875" customWidth="1"/>
    <col min="4362" max="4362" width="10.140625" customWidth="1"/>
    <col min="4363" max="4363" width="8.85546875" customWidth="1"/>
    <col min="4364" max="4364" width="12.85546875" customWidth="1"/>
    <col min="4365" max="4367" width="8.85546875" customWidth="1"/>
    <col min="4368" max="4368" width="12" customWidth="1"/>
    <col min="4609" max="4609" width="8.85546875" customWidth="1"/>
    <col min="4610" max="4610" width="11.140625" customWidth="1"/>
    <col min="4611" max="4611" width="9.42578125" customWidth="1"/>
    <col min="4612" max="4612" width="9.85546875" customWidth="1"/>
    <col min="4613" max="4613" width="12.85546875" customWidth="1"/>
    <col min="4614" max="4614" width="13.140625" customWidth="1"/>
    <col min="4615" max="4617" width="8.85546875" customWidth="1"/>
    <col min="4618" max="4618" width="10.140625" customWidth="1"/>
    <col min="4619" max="4619" width="8.85546875" customWidth="1"/>
    <col min="4620" max="4620" width="12.85546875" customWidth="1"/>
    <col min="4621" max="4623" width="8.85546875" customWidth="1"/>
    <col min="4624" max="4624" width="12" customWidth="1"/>
    <col min="4865" max="4865" width="8.85546875" customWidth="1"/>
    <col min="4866" max="4866" width="11.140625" customWidth="1"/>
    <col min="4867" max="4867" width="9.42578125" customWidth="1"/>
    <col min="4868" max="4868" width="9.85546875" customWidth="1"/>
    <col min="4869" max="4869" width="12.85546875" customWidth="1"/>
    <col min="4870" max="4870" width="13.140625" customWidth="1"/>
    <col min="4871" max="4873" width="8.85546875" customWidth="1"/>
    <col min="4874" max="4874" width="10.140625" customWidth="1"/>
    <col min="4875" max="4875" width="8.85546875" customWidth="1"/>
    <col min="4876" max="4876" width="12.85546875" customWidth="1"/>
    <col min="4877" max="4879" width="8.85546875" customWidth="1"/>
    <col min="4880" max="4880" width="12" customWidth="1"/>
    <col min="5121" max="5121" width="8.85546875" customWidth="1"/>
    <col min="5122" max="5122" width="11.140625" customWidth="1"/>
    <col min="5123" max="5123" width="9.42578125" customWidth="1"/>
    <col min="5124" max="5124" width="9.85546875" customWidth="1"/>
    <col min="5125" max="5125" width="12.85546875" customWidth="1"/>
    <col min="5126" max="5126" width="13.140625" customWidth="1"/>
    <col min="5127" max="5129" width="8.85546875" customWidth="1"/>
    <col min="5130" max="5130" width="10.140625" customWidth="1"/>
    <col min="5131" max="5131" width="8.85546875" customWidth="1"/>
    <col min="5132" max="5132" width="12.85546875" customWidth="1"/>
    <col min="5133" max="5135" width="8.85546875" customWidth="1"/>
    <col min="5136" max="5136" width="12" customWidth="1"/>
    <col min="5377" max="5377" width="8.85546875" customWidth="1"/>
    <col min="5378" max="5378" width="11.140625" customWidth="1"/>
    <col min="5379" max="5379" width="9.42578125" customWidth="1"/>
    <col min="5380" max="5380" width="9.85546875" customWidth="1"/>
    <col min="5381" max="5381" width="12.85546875" customWidth="1"/>
    <col min="5382" max="5382" width="13.140625" customWidth="1"/>
    <col min="5383" max="5385" width="8.85546875" customWidth="1"/>
    <col min="5386" max="5386" width="10.140625" customWidth="1"/>
    <col min="5387" max="5387" width="8.85546875" customWidth="1"/>
    <col min="5388" max="5388" width="12.85546875" customWidth="1"/>
    <col min="5389" max="5391" width="8.85546875" customWidth="1"/>
    <col min="5392" max="5392" width="12" customWidth="1"/>
    <col min="5633" max="5633" width="8.85546875" customWidth="1"/>
    <col min="5634" max="5634" width="11.140625" customWidth="1"/>
    <col min="5635" max="5635" width="9.42578125" customWidth="1"/>
    <col min="5636" max="5636" width="9.85546875" customWidth="1"/>
    <col min="5637" max="5637" width="12.85546875" customWidth="1"/>
    <col min="5638" max="5638" width="13.140625" customWidth="1"/>
    <col min="5639" max="5641" width="8.85546875" customWidth="1"/>
    <col min="5642" max="5642" width="10.140625" customWidth="1"/>
    <col min="5643" max="5643" width="8.85546875" customWidth="1"/>
    <col min="5644" max="5644" width="12.85546875" customWidth="1"/>
    <col min="5645" max="5647" width="8.85546875" customWidth="1"/>
    <col min="5648" max="5648" width="12" customWidth="1"/>
    <col min="5889" max="5889" width="8.85546875" customWidth="1"/>
    <col min="5890" max="5890" width="11.140625" customWidth="1"/>
    <col min="5891" max="5891" width="9.42578125" customWidth="1"/>
    <col min="5892" max="5892" width="9.85546875" customWidth="1"/>
    <col min="5893" max="5893" width="12.85546875" customWidth="1"/>
    <col min="5894" max="5894" width="13.140625" customWidth="1"/>
    <col min="5895" max="5897" width="8.85546875" customWidth="1"/>
    <col min="5898" max="5898" width="10.140625" customWidth="1"/>
    <col min="5899" max="5899" width="8.85546875" customWidth="1"/>
    <col min="5900" max="5900" width="12.85546875" customWidth="1"/>
    <col min="5901" max="5903" width="8.85546875" customWidth="1"/>
    <col min="5904" max="5904" width="12" customWidth="1"/>
    <col min="6145" max="6145" width="8.85546875" customWidth="1"/>
    <col min="6146" max="6146" width="11.140625" customWidth="1"/>
    <col min="6147" max="6147" width="9.42578125" customWidth="1"/>
    <col min="6148" max="6148" width="9.85546875" customWidth="1"/>
    <col min="6149" max="6149" width="12.85546875" customWidth="1"/>
    <col min="6150" max="6150" width="13.140625" customWidth="1"/>
    <col min="6151" max="6153" width="8.85546875" customWidth="1"/>
    <col min="6154" max="6154" width="10.140625" customWidth="1"/>
    <col min="6155" max="6155" width="8.85546875" customWidth="1"/>
    <col min="6156" max="6156" width="12.85546875" customWidth="1"/>
    <col min="6157" max="6159" width="8.85546875" customWidth="1"/>
    <col min="6160" max="6160" width="12" customWidth="1"/>
    <col min="6401" max="6401" width="8.85546875" customWidth="1"/>
    <col min="6402" max="6402" width="11.140625" customWidth="1"/>
    <col min="6403" max="6403" width="9.42578125" customWidth="1"/>
    <col min="6404" max="6404" width="9.85546875" customWidth="1"/>
    <col min="6405" max="6405" width="12.85546875" customWidth="1"/>
    <col min="6406" max="6406" width="13.140625" customWidth="1"/>
    <col min="6407" max="6409" width="8.85546875" customWidth="1"/>
    <col min="6410" max="6410" width="10.140625" customWidth="1"/>
    <col min="6411" max="6411" width="8.85546875" customWidth="1"/>
    <col min="6412" max="6412" width="12.85546875" customWidth="1"/>
    <col min="6413" max="6415" width="8.85546875" customWidth="1"/>
    <col min="6416" max="6416" width="12" customWidth="1"/>
    <col min="6657" max="6657" width="8.85546875" customWidth="1"/>
    <col min="6658" max="6658" width="11.140625" customWidth="1"/>
    <col min="6659" max="6659" width="9.42578125" customWidth="1"/>
    <col min="6660" max="6660" width="9.85546875" customWidth="1"/>
    <col min="6661" max="6661" width="12.85546875" customWidth="1"/>
    <col min="6662" max="6662" width="13.140625" customWidth="1"/>
    <col min="6663" max="6665" width="8.85546875" customWidth="1"/>
    <col min="6666" max="6666" width="10.140625" customWidth="1"/>
    <col min="6667" max="6667" width="8.85546875" customWidth="1"/>
    <col min="6668" max="6668" width="12.85546875" customWidth="1"/>
    <col min="6669" max="6671" width="8.85546875" customWidth="1"/>
    <col min="6672" max="6672" width="12" customWidth="1"/>
    <col min="6913" max="6913" width="8.85546875" customWidth="1"/>
    <col min="6914" max="6914" width="11.140625" customWidth="1"/>
    <col min="6915" max="6915" width="9.42578125" customWidth="1"/>
    <col min="6916" max="6916" width="9.85546875" customWidth="1"/>
    <col min="6917" max="6917" width="12.85546875" customWidth="1"/>
    <col min="6918" max="6918" width="13.140625" customWidth="1"/>
    <col min="6919" max="6921" width="8.85546875" customWidth="1"/>
    <col min="6922" max="6922" width="10.140625" customWidth="1"/>
    <col min="6923" max="6923" width="8.85546875" customWidth="1"/>
    <col min="6924" max="6924" width="12.85546875" customWidth="1"/>
    <col min="6925" max="6927" width="8.85546875" customWidth="1"/>
    <col min="6928" max="6928" width="12" customWidth="1"/>
    <col min="7169" max="7169" width="8.85546875" customWidth="1"/>
    <col min="7170" max="7170" width="11.140625" customWidth="1"/>
    <col min="7171" max="7171" width="9.42578125" customWidth="1"/>
    <col min="7172" max="7172" width="9.85546875" customWidth="1"/>
    <col min="7173" max="7173" width="12.85546875" customWidth="1"/>
    <col min="7174" max="7174" width="13.140625" customWidth="1"/>
    <col min="7175" max="7177" width="8.85546875" customWidth="1"/>
    <col min="7178" max="7178" width="10.140625" customWidth="1"/>
    <col min="7179" max="7179" width="8.85546875" customWidth="1"/>
    <col min="7180" max="7180" width="12.85546875" customWidth="1"/>
    <col min="7181" max="7183" width="8.85546875" customWidth="1"/>
    <col min="7184" max="7184" width="12" customWidth="1"/>
    <col min="7425" max="7425" width="8.85546875" customWidth="1"/>
    <col min="7426" max="7426" width="11.140625" customWidth="1"/>
    <col min="7427" max="7427" width="9.42578125" customWidth="1"/>
    <col min="7428" max="7428" width="9.85546875" customWidth="1"/>
    <col min="7429" max="7429" width="12.85546875" customWidth="1"/>
    <col min="7430" max="7430" width="13.140625" customWidth="1"/>
    <col min="7431" max="7433" width="8.85546875" customWidth="1"/>
    <col min="7434" max="7434" width="10.140625" customWidth="1"/>
    <col min="7435" max="7435" width="8.85546875" customWidth="1"/>
    <col min="7436" max="7436" width="12.85546875" customWidth="1"/>
    <col min="7437" max="7439" width="8.85546875" customWidth="1"/>
    <col min="7440" max="7440" width="12" customWidth="1"/>
    <col min="7681" max="7681" width="8.85546875" customWidth="1"/>
    <col min="7682" max="7682" width="11.140625" customWidth="1"/>
    <col min="7683" max="7683" width="9.42578125" customWidth="1"/>
    <col min="7684" max="7684" width="9.85546875" customWidth="1"/>
    <col min="7685" max="7685" width="12.85546875" customWidth="1"/>
    <col min="7686" max="7686" width="13.140625" customWidth="1"/>
    <col min="7687" max="7689" width="8.85546875" customWidth="1"/>
    <col min="7690" max="7690" width="10.140625" customWidth="1"/>
    <col min="7691" max="7691" width="8.85546875" customWidth="1"/>
    <col min="7692" max="7692" width="12.85546875" customWidth="1"/>
    <col min="7693" max="7695" width="8.85546875" customWidth="1"/>
    <col min="7696" max="7696" width="12" customWidth="1"/>
    <col min="7937" max="7937" width="8.85546875" customWidth="1"/>
    <col min="7938" max="7938" width="11.140625" customWidth="1"/>
    <col min="7939" max="7939" width="9.42578125" customWidth="1"/>
    <col min="7940" max="7940" width="9.85546875" customWidth="1"/>
    <col min="7941" max="7941" width="12.85546875" customWidth="1"/>
    <col min="7942" max="7942" width="13.140625" customWidth="1"/>
    <col min="7943" max="7945" width="8.85546875" customWidth="1"/>
    <col min="7946" max="7946" width="10.140625" customWidth="1"/>
    <col min="7947" max="7947" width="8.85546875" customWidth="1"/>
    <col min="7948" max="7948" width="12.85546875" customWidth="1"/>
    <col min="7949" max="7951" width="8.85546875" customWidth="1"/>
    <col min="7952" max="7952" width="12" customWidth="1"/>
    <col min="8193" max="8193" width="8.85546875" customWidth="1"/>
    <col min="8194" max="8194" width="11.140625" customWidth="1"/>
    <col min="8195" max="8195" width="9.42578125" customWidth="1"/>
    <col min="8196" max="8196" width="9.85546875" customWidth="1"/>
    <col min="8197" max="8197" width="12.85546875" customWidth="1"/>
    <col min="8198" max="8198" width="13.140625" customWidth="1"/>
    <col min="8199" max="8201" width="8.85546875" customWidth="1"/>
    <col min="8202" max="8202" width="10.140625" customWidth="1"/>
    <col min="8203" max="8203" width="8.85546875" customWidth="1"/>
    <col min="8204" max="8204" width="12.85546875" customWidth="1"/>
    <col min="8205" max="8207" width="8.85546875" customWidth="1"/>
    <col min="8208" max="8208" width="12" customWidth="1"/>
    <col min="8449" max="8449" width="8.85546875" customWidth="1"/>
    <col min="8450" max="8450" width="11.140625" customWidth="1"/>
    <col min="8451" max="8451" width="9.42578125" customWidth="1"/>
    <col min="8452" max="8452" width="9.85546875" customWidth="1"/>
    <col min="8453" max="8453" width="12.85546875" customWidth="1"/>
    <col min="8454" max="8454" width="13.140625" customWidth="1"/>
    <col min="8455" max="8457" width="8.85546875" customWidth="1"/>
    <col min="8458" max="8458" width="10.140625" customWidth="1"/>
    <col min="8459" max="8459" width="8.85546875" customWidth="1"/>
    <col min="8460" max="8460" width="12.85546875" customWidth="1"/>
    <col min="8461" max="8463" width="8.85546875" customWidth="1"/>
    <col min="8464" max="8464" width="12" customWidth="1"/>
    <col min="8705" max="8705" width="8.85546875" customWidth="1"/>
    <col min="8706" max="8706" width="11.140625" customWidth="1"/>
    <col min="8707" max="8707" width="9.42578125" customWidth="1"/>
    <col min="8708" max="8708" width="9.85546875" customWidth="1"/>
    <col min="8709" max="8709" width="12.85546875" customWidth="1"/>
    <col min="8710" max="8710" width="13.140625" customWidth="1"/>
    <col min="8711" max="8713" width="8.85546875" customWidth="1"/>
    <col min="8714" max="8714" width="10.140625" customWidth="1"/>
    <col min="8715" max="8715" width="8.85546875" customWidth="1"/>
    <col min="8716" max="8716" width="12.85546875" customWidth="1"/>
    <col min="8717" max="8719" width="8.85546875" customWidth="1"/>
    <col min="8720" max="8720" width="12" customWidth="1"/>
    <col min="8961" max="8961" width="8.85546875" customWidth="1"/>
    <col min="8962" max="8962" width="11.140625" customWidth="1"/>
    <col min="8963" max="8963" width="9.42578125" customWidth="1"/>
    <col min="8964" max="8964" width="9.85546875" customWidth="1"/>
    <col min="8965" max="8965" width="12.85546875" customWidth="1"/>
    <col min="8966" max="8966" width="13.140625" customWidth="1"/>
    <col min="8967" max="8969" width="8.85546875" customWidth="1"/>
    <col min="8970" max="8970" width="10.140625" customWidth="1"/>
    <col min="8971" max="8971" width="8.85546875" customWidth="1"/>
    <col min="8972" max="8972" width="12.85546875" customWidth="1"/>
    <col min="8973" max="8975" width="8.85546875" customWidth="1"/>
    <col min="8976" max="8976" width="12" customWidth="1"/>
    <col min="9217" max="9217" width="8.85546875" customWidth="1"/>
    <col min="9218" max="9218" width="11.140625" customWidth="1"/>
    <col min="9219" max="9219" width="9.42578125" customWidth="1"/>
    <col min="9220" max="9220" width="9.85546875" customWidth="1"/>
    <col min="9221" max="9221" width="12.85546875" customWidth="1"/>
    <col min="9222" max="9222" width="13.140625" customWidth="1"/>
    <col min="9223" max="9225" width="8.85546875" customWidth="1"/>
    <col min="9226" max="9226" width="10.140625" customWidth="1"/>
    <col min="9227" max="9227" width="8.85546875" customWidth="1"/>
    <col min="9228" max="9228" width="12.85546875" customWidth="1"/>
    <col min="9229" max="9231" width="8.85546875" customWidth="1"/>
    <col min="9232" max="9232" width="12" customWidth="1"/>
    <col min="9473" max="9473" width="8.85546875" customWidth="1"/>
    <col min="9474" max="9474" width="11.140625" customWidth="1"/>
    <col min="9475" max="9475" width="9.42578125" customWidth="1"/>
    <col min="9476" max="9476" width="9.85546875" customWidth="1"/>
    <col min="9477" max="9477" width="12.85546875" customWidth="1"/>
    <col min="9478" max="9478" width="13.140625" customWidth="1"/>
    <col min="9479" max="9481" width="8.85546875" customWidth="1"/>
    <col min="9482" max="9482" width="10.140625" customWidth="1"/>
    <col min="9483" max="9483" width="8.85546875" customWidth="1"/>
    <col min="9484" max="9484" width="12.85546875" customWidth="1"/>
    <col min="9485" max="9487" width="8.85546875" customWidth="1"/>
    <col min="9488" max="9488" width="12" customWidth="1"/>
    <col min="9729" max="9729" width="8.85546875" customWidth="1"/>
    <col min="9730" max="9730" width="11.140625" customWidth="1"/>
    <col min="9731" max="9731" width="9.42578125" customWidth="1"/>
    <col min="9732" max="9732" width="9.85546875" customWidth="1"/>
    <col min="9733" max="9733" width="12.85546875" customWidth="1"/>
    <col min="9734" max="9734" width="13.140625" customWidth="1"/>
    <col min="9735" max="9737" width="8.85546875" customWidth="1"/>
    <col min="9738" max="9738" width="10.140625" customWidth="1"/>
    <col min="9739" max="9739" width="8.85546875" customWidth="1"/>
    <col min="9740" max="9740" width="12.85546875" customWidth="1"/>
    <col min="9741" max="9743" width="8.85546875" customWidth="1"/>
    <col min="9744" max="9744" width="12" customWidth="1"/>
    <col min="9985" max="9985" width="8.85546875" customWidth="1"/>
    <col min="9986" max="9986" width="11.140625" customWidth="1"/>
    <col min="9987" max="9987" width="9.42578125" customWidth="1"/>
    <col min="9988" max="9988" width="9.85546875" customWidth="1"/>
    <col min="9989" max="9989" width="12.85546875" customWidth="1"/>
    <col min="9990" max="9990" width="13.140625" customWidth="1"/>
    <col min="9991" max="9993" width="8.85546875" customWidth="1"/>
    <col min="9994" max="9994" width="10.140625" customWidth="1"/>
    <col min="9995" max="9995" width="8.85546875" customWidth="1"/>
    <col min="9996" max="9996" width="12.85546875" customWidth="1"/>
    <col min="9997" max="9999" width="8.85546875" customWidth="1"/>
    <col min="10000" max="10000" width="12" customWidth="1"/>
    <col min="10241" max="10241" width="8.85546875" customWidth="1"/>
    <col min="10242" max="10242" width="11.140625" customWidth="1"/>
    <col min="10243" max="10243" width="9.42578125" customWidth="1"/>
    <col min="10244" max="10244" width="9.85546875" customWidth="1"/>
    <col min="10245" max="10245" width="12.85546875" customWidth="1"/>
    <col min="10246" max="10246" width="13.140625" customWidth="1"/>
    <col min="10247" max="10249" width="8.85546875" customWidth="1"/>
    <col min="10250" max="10250" width="10.140625" customWidth="1"/>
    <col min="10251" max="10251" width="8.85546875" customWidth="1"/>
    <col min="10252" max="10252" width="12.85546875" customWidth="1"/>
    <col min="10253" max="10255" width="8.85546875" customWidth="1"/>
    <col min="10256" max="10256" width="12" customWidth="1"/>
    <col min="10497" max="10497" width="8.85546875" customWidth="1"/>
    <col min="10498" max="10498" width="11.140625" customWidth="1"/>
    <col min="10499" max="10499" width="9.42578125" customWidth="1"/>
    <col min="10500" max="10500" width="9.85546875" customWidth="1"/>
    <col min="10501" max="10501" width="12.85546875" customWidth="1"/>
    <col min="10502" max="10502" width="13.140625" customWidth="1"/>
    <col min="10503" max="10505" width="8.85546875" customWidth="1"/>
    <col min="10506" max="10506" width="10.140625" customWidth="1"/>
    <col min="10507" max="10507" width="8.85546875" customWidth="1"/>
    <col min="10508" max="10508" width="12.85546875" customWidth="1"/>
    <col min="10509" max="10511" width="8.85546875" customWidth="1"/>
    <col min="10512" max="10512" width="12" customWidth="1"/>
    <col min="10753" max="10753" width="8.85546875" customWidth="1"/>
    <col min="10754" max="10754" width="11.140625" customWidth="1"/>
    <col min="10755" max="10755" width="9.42578125" customWidth="1"/>
    <col min="10756" max="10756" width="9.85546875" customWidth="1"/>
    <col min="10757" max="10757" width="12.85546875" customWidth="1"/>
    <col min="10758" max="10758" width="13.140625" customWidth="1"/>
    <col min="10759" max="10761" width="8.85546875" customWidth="1"/>
    <col min="10762" max="10762" width="10.140625" customWidth="1"/>
    <col min="10763" max="10763" width="8.85546875" customWidth="1"/>
    <col min="10764" max="10764" width="12.85546875" customWidth="1"/>
    <col min="10765" max="10767" width="8.85546875" customWidth="1"/>
    <col min="10768" max="10768" width="12" customWidth="1"/>
    <col min="11009" max="11009" width="8.85546875" customWidth="1"/>
    <col min="11010" max="11010" width="11.140625" customWidth="1"/>
    <col min="11011" max="11011" width="9.42578125" customWidth="1"/>
    <col min="11012" max="11012" width="9.85546875" customWidth="1"/>
    <col min="11013" max="11013" width="12.85546875" customWidth="1"/>
    <col min="11014" max="11014" width="13.140625" customWidth="1"/>
    <col min="11015" max="11017" width="8.85546875" customWidth="1"/>
    <col min="11018" max="11018" width="10.140625" customWidth="1"/>
    <col min="11019" max="11019" width="8.85546875" customWidth="1"/>
    <col min="11020" max="11020" width="12.85546875" customWidth="1"/>
    <col min="11021" max="11023" width="8.85546875" customWidth="1"/>
    <col min="11024" max="11024" width="12" customWidth="1"/>
    <col min="11265" max="11265" width="8.85546875" customWidth="1"/>
    <col min="11266" max="11266" width="11.140625" customWidth="1"/>
    <col min="11267" max="11267" width="9.42578125" customWidth="1"/>
    <col min="11268" max="11268" width="9.85546875" customWidth="1"/>
    <col min="11269" max="11269" width="12.85546875" customWidth="1"/>
    <col min="11270" max="11270" width="13.140625" customWidth="1"/>
    <col min="11271" max="11273" width="8.85546875" customWidth="1"/>
    <col min="11274" max="11274" width="10.140625" customWidth="1"/>
    <col min="11275" max="11275" width="8.85546875" customWidth="1"/>
    <col min="11276" max="11276" width="12.85546875" customWidth="1"/>
    <col min="11277" max="11279" width="8.85546875" customWidth="1"/>
    <col min="11280" max="11280" width="12" customWidth="1"/>
    <col min="11521" max="11521" width="8.85546875" customWidth="1"/>
    <col min="11522" max="11522" width="11.140625" customWidth="1"/>
    <col min="11523" max="11523" width="9.42578125" customWidth="1"/>
    <col min="11524" max="11524" width="9.85546875" customWidth="1"/>
    <col min="11525" max="11525" width="12.85546875" customWidth="1"/>
    <col min="11526" max="11526" width="13.140625" customWidth="1"/>
    <col min="11527" max="11529" width="8.85546875" customWidth="1"/>
    <col min="11530" max="11530" width="10.140625" customWidth="1"/>
    <col min="11531" max="11531" width="8.85546875" customWidth="1"/>
    <col min="11532" max="11532" width="12.85546875" customWidth="1"/>
    <col min="11533" max="11535" width="8.85546875" customWidth="1"/>
    <col min="11536" max="11536" width="12" customWidth="1"/>
    <col min="11777" max="11777" width="8.85546875" customWidth="1"/>
    <col min="11778" max="11778" width="11.140625" customWidth="1"/>
    <col min="11779" max="11779" width="9.42578125" customWidth="1"/>
    <col min="11780" max="11780" width="9.85546875" customWidth="1"/>
    <col min="11781" max="11781" width="12.85546875" customWidth="1"/>
    <col min="11782" max="11782" width="13.140625" customWidth="1"/>
    <col min="11783" max="11785" width="8.85546875" customWidth="1"/>
    <col min="11786" max="11786" width="10.140625" customWidth="1"/>
    <col min="11787" max="11787" width="8.85546875" customWidth="1"/>
    <col min="11788" max="11788" width="12.85546875" customWidth="1"/>
    <col min="11789" max="11791" width="8.85546875" customWidth="1"/>
    <col min="11792" max="11792" width="12" customWidth="1"/>
    <col min="12033" max="12033" width="8.85546875" customWidth="1"/>
    <col min="12034" max="12034" width="11.140625" customWidth="1"/>
    <col min="12035" max="12035" width="9.42578125" customWidth="1"/>
    <col min="12036" max="12036" width="9.85546875" customWidth="1"/>
    <col min="12037" max="12037" width="12.85546875" customWidth="1"/>
    <col min="12038" max="12038" width="13.140625" customWidth="1"/>
    <col min="12039" max="12041" width="8.85546875" customWidth="1"/>
    <col min="12042" max="12042" width="10.140625" customWidth="1"/>
    <col min="12043" max="12043" width="8.85546875" customWidth="1"/>
    <col min="12044" max="12044" width="12.85546875" customWidth="1"/>
    <col min="12045" max="12047" width="8.85546875" customWidth="1"/>
    <col min="12048" max="12048" width="12" customWidth="1"/>
    <col min="12289" max="12289" width="8.85546875" customWidth="1"/>
    <col min="12290" max="12290" width="11.140625" customWidth="1"/>
    <col min="12291" max="12291" width="9.42578125" customWidth="1"/>
    <col min="12292" max="12292" width="9.85546875" customWidth="1"/>
    <col min="12293" max="12293" width="12.85546875" customWidth="1"/>
    <col min="12294" max="12294" width="13.140625" customWidth="1"/>
    <col min="12295" max="12297" width="8.85546875" customWidth="1"/>
    <col min="12298" max="12298" width="10.140625" customWidth="1"/>
    <col min="12299" max="12299" width="8.85546875" customWidth="1"/>
    <col min="12300" max="12300" width="12.85546875" customWidth="1"/>
    <col min="12301" max="12303" width="8.85546875" customWidth="1"/>
    <col min="12304" max="12304" width="12" customWidth="1"/>
    <col min="12545" max="12545" width="8.85546875" customWidth="1"/>
    <col min="12546" max="12546" width="11.140625" customWidth="1"/>
    <col min="12547" max="12547" width="9.42578125" customWidth="1"/>
    <col min="12548" max="12548" width="9.85546875" customWidth="1"/>
    <col min="12549" max="12549" width="12.85546875" customWidth="1"/>
    <col min="12550" max="12550" width="13.140625" customWidth="1"/>
    <col min="12551" max="12553" width="8.85546875" customWidth="1"/>
    <col min="12554" max="12554" width="10.140625" customWidth="1"/>
    <col min="12555" max="12555" width="8.85546875" customWidth="1"/>
    <col min="12556" max="12556" width="12.85546875" customWidth="1"/>
    <col min="12557" max="12559" width="8.85546875" customWidth="1"/>
    <col min="12560" max="12560" width="12" customWidth="1"/>
    <col min="12801" max="12801" width="8.85546875" customWidth="1"/>
    <col min="12802" max="12802" width="11.140625" customWidth="1"/>
    <col min="12803" max="12803" width="9.42578125" customWidth="1"/>
    <col min="12804" max="12804" width="9.85546875" customWidth="1"/>
    <col min="12805" max="12805" width="12.85546875" customWidth="1"/>
    <col min="12806" max="12806" width="13.140625" customWidth="1"/>
    <col min="12807" max="12809" width="8.85546875" customWidth="1"/>
    <col min="12810" max="12810" width="10.140625" customWidth="1"/>
    <col min="12811" max="12811" width="8.85546875" customWidth="1"/>
    <col min="12812" max="12812" width="12.85546875" customWidth="1"/>
    <col min="12813" max="12815" width="8.85546875" customWidth="1"/>
    <col min="12816" max="12816" width="12" customWidth="1"/>
    <col min="13057" max="13057" width="8.85546875" customWidth="1"/>
    <col min="13058" max="13058" width="11.140625" customWidth="1"/>
    <col min="13059" max="13059" width="9.42578125" customWidth="1"/>
    <col min="13060" max="13060" width="9.85546875" customWidth="1"/>
    <col min="13061" max="13061" width="12.85546875" customWidth="1"/>
    <col min="13062" max="13062" width="13.140625" customWidth="1"/>
    <col min="13063" max="13065" width="8.85546875" customWidth="1"/>
    <col min="13066" max="13066" width="10.140625" customWidth="1"/>
    <col min="13067" max="13067" width="8.85546875" customWidth="1"/>
    <col min="13068" max="13068" width="12.85546875" customWidth="1"/>
    <col min="13069" max="13071" width="8.85546875" customWidth="1"/>
    <col min="13072" max="13072" width="12" customWidth="1"/>
    <col min="13313" max="13313" width="8.85546875" customWidth="1"/>
    <col min="13314" max="13314" width="11.140625" customWidth="1"/>
    <col min="13315" max="13315" width="9.42578125" customWidth="1"/>
    <col min="13316" max="13316" width="9.85546875" customWidth="1"/>
    <col min="13317" max="13317" width="12.85546875" customWidth="1"/>
    <col min="13318" max="13318" width="13.140625" customWidth="1"/>
    <col min="13319" max="13321" width="8.85546875" customWidth="1"/>
    <col min="13322" max="13322" width="10.140625" customWidth="1"/>
    <col min="13323" max="13323" width="8.85546875" customWidth="1"/>
    <col min="13324" max="13324" width="12.85546875" customWidth="1"/>
    <col min="13325" max="13327" width="8.85546875" customWidth="1"/>
    <col min="13328" max="13328" width="12" customWidth="1"/>
    <col min="13569" max="13569" width="8.85546875" customWidth="1"/>
    <col min="13570" max="13570" width="11.140625" customWidth="1"/>
    <col min="13571" max="13571" width="9.42578125" customWidth="1"/>
    <col min="13572" max="13572" width="9.85546875" customWidth="1"/>
    <col min="13573" max="13573" width="12.85546875" customWidth="1"/>
    <col min="13574" max="13574" width="13.140625" customWidth="1"/>
    <col min="13575" max="13577" width="8.85546875" customWidth="1"/>
    <col min="13578" max="13578" width="10.140625" customWidth="1"/>
    <col min="13579" max="13579" width="8.85546875" customWidth="1"/>
    <col min="13580" max="13580" width="12.85546875" customWidth="1"/>
    <col min="13581" max="13583" width="8.85546875" customWidth="1"/>
    <col min="13584" max="13584" width="12" customWidth="1"/>
    <col min="13825" max="13825" width="8.85546875" customWidth="1"/>
    <col min="13826" max="13826" width="11.140625" customWidth="1"/>
    <col min="13827" max="13827" width="9.42578125" customWidth="1"/>
    <col min="13828" max="13828" width="9.85546875" customWidth="1"/>
    <col min="13829" max="13829" width="12.85546875" customWidth="1"/>
    <col min="13830" max="13830" width="13.140625" customWidth="1"/>
    <col min="13831" max="13833" width="8.85546875" customWidth="1"/>
    <col min="13834" max="13834" width="10.140625" customWidth="1"/>
    <col min="13835" max="13835" width="8.85546875" customWidth="1"/>
    <col min="13836" max="13836" width="12.85546875" customWidth="1"/>
    <col min="13837" max="13839" width="8.85546875" customWidth="1"/>
    <col min="13840" max="13840" width="12" customWidth="1"/>
    <col min="14081" max="14081" width="8.85546875" customWidth="1"/>
    <col min="14082" max="14082" width="11.140625" customWidth="1"/>
    <col min="14083" max="14083" width="9.42578125" customWidth="1"/>
    <col min="14084" max="14084" width="9.85546875" customWidth="1"/>
    <col min="14085" max="14085" width="12.85546875" customWidth="1"/>
    <col min="14086" max="14086" width="13.140625" customWidth="1"/>
    <col min="14087" max="14089" width="8.85546875" customWidth="1"/>
    <col min="14090" max="14090" width="10.140625" customWidth="1"/>
    <col min="14091" max="14091" width="8.85546875" customWidth="1"/>
    <col min="14092" max="14092" width="12.85546875" customWidth="1"/>
    <col min="14093" max="14095" width="8.85546875" customWidth="1"/>
    <col min="14096" max="14096" width="12" customWidth="1"/>
    <col min="14337" max="14337" width="8.85546875" customWidth="1"/>
    <col min="14338" max="14338" width="11.140625" customWidth="1"/>
    <col min="14339" max="14339" width="9.42578125" customWidth="1"/>
    <col min="14340" max="14340" width="9.85546875" customWidth="1"/>
    <col min="14341" max="14341" width="12.85546875" customWidth="1"/>
    <col min="14342" max="14342" width="13.140625" customWidth="1"/>
    <col min="14343" max="14345" width="8.85546875" customWidth="1"/>
    <col min="14346" max="14346" width="10.140625" customWidth="1"/>
    <col min="14347" max="14347" width="8.85546875" customWidth="1"/>
    <col min="14348" max="14348" width="12.85546875" customWidth="1"/>
    <col min="14349" max="14351" width="8.85546875" customWidth="1"/>
    <col min="14352" max="14352" width="12" customWidth="1"/>
    <col min="14593" max="14593" width="8.85546875" customWidth="1"/>
    <col min="14594" max="14594" width="11.140625" customWidth="1"/>
    <col min="14595" max="14595" width="9.42578125" customWidth="1"/>
    <col min="14596" max="14596" width="9.85546875" customWidth="1"/>
    <col min="14597" max="14597" width="12.85546875" customWidth="1"/>
    <col min="14598" max="14598" width="13.140625" customWidth="1"/>
    <col min="14599" max="14601" width="8.85546875" customWidth="1"/>
    <col min="14602" max="14602" width="10.140625" customWidth="1"/>
    <col min="14603" max="14603" width="8.85546875" customWidth="1"/>
    <col min="14604" max="14604" width="12.85546875" customWidth="1"/>
    <col min="14605" max="14607" width="8.85546875" customWidth="1"/>
    <col min="14608" max="14608" width="12" customWidth="1"/>
    <col min="14849" max="14849" width="8.85546875" customWidth="1"/>
    <col min="14850" max="14850" width="11.140625" customWidth="1"/>
    <col min="14851" max="14851" width="9.42578125" customWidth="1"/>
    <col min="14852" max="14852" width="9.85546875" customWidth="1"/>
    <col min="14853" max="14853" width="12.85546875" customWidth="1"/>
    <col min="14854" max="14854" width="13.140625" customWidth="1"/>
    <col min="14855" max="14857" width="8.85546875" customWidth="1"/>
    <col min="14858" max="14858" width="10.140625" customWidth="1"/>
    <col min="14859" max="14859" width="8.85546875" customWidth="1"/>
    <col min="14860" max="14860" width="12.85546875" customWidth="1"/>
    <col min="14861" max="14863" width="8.85546875" customWidth="1"/>
    <col min="14864" max="14864" width="12" customWidth="1"/>
    <col min="15105" max="15105" width="8.85546875" customWidth="1"/>
    <col min="15106" max="15106" width="11.140625" customWidth="1"/>
    <col min="15107" max="15107" width="9.42578125" customWidth="1"/>
    <col min="15108" max="15108" width="9.85546875" customWidth="1"/>
    <col min="15109" max="15109" width="12.85546875" customWidth="1"/>
    <col min="15110" max="15110" width="13.140625" customWidth="1"/>
    <col min="15111" max="15113" width="8.85546875" customWidth="1"/>
    <col min="15114" max="15114" width="10.140625" customWidth="1"/>
    <col min="15115" max="15115" width="8.85546875" customWidth="1"/>
    <col min="15116" max="15116" width="12.85546875" customWidth="1"/>
    <col min="15117" max="15119" width="8.85546875" customWidth="1"/>
    <col min="15120" max="15120" width="12" customWidth="1"/>
    <col min="15361" max="15361" width="8.85546875" customWidth="1"/>
    <col min="15362" max="15362" width="11.140625" customWidth="1"/>
    <col min="15363" max="15363" width="9.42578125" customWidth="1"/>
    <col min="15364" max="15364" width="9.85546875" customWidth="1"/>
    <col min="15365" max="15365" width="12.85546875" customWidth="1"/>
    <col min="15366" max="15366" width="13.140625" customWidth="1"/>
    <col min="15367" max="15369" width="8.85546875" customWidth="1"/>
    <col min="15370" max="15370" width="10.140625" customWidth="1"/>
    <col min="15371" max="15371" width="8.85546875" customWidth="1"/>
    <col min="15372" max="15372" width="12.85546875" customWidth="1"/>
    <col min="15373" max="15375" width="8.85546875" customWidth="1"/>
    <col min="15376" max="15376" width="12" customWidth="1"/>
    <col min="15617" max="15617" width="8.85546875" customWidth="1"/>
    <col min="15618" max="15618" width="11.140625" customWidth="1"/>
    <col min="15619" max="15619" width="9.42578125" customWidth="1"/>
    <col min="15620" max="15620" width="9.85546875" customWidth="1"/>
    <col min="15621" max="15621" width="12.85546875" customWidth="1"/>
    <col min="15622" max="15622" width="13.140625" customWidth="1"/>
    <col min="15623" max="15625" width="8.85546875" customWidth="1"/>
    <col min="15626" max="15626" width="10.140625" customWidth="1"/>
    <col min="15627" max="15627" width="8.85546875" customWidth="1"/>
    <col min="15628" max="15628" width="12.85546875" customWidth="1"/>
    <col min="15629" max="15631" width="8.85546875" customWidth="1"/>
    <col min="15632" max="15632" width="12" customWidth="1"/>
    <col min="15873" max="15873" width="8.85546875" customWidth="1"/>
    <col min="15874" max="15874" width="11.140625" customWidth="1"/>
    <col min="15875" max="15875" width="9.42578125" customWidth="1"/>
    <col min="15876" max="15876" width="9.85546875" customWidth="1"/>
    <col min="15877" max="15877" width="12.85546875" customWidth="1"/>
    <col min="15878" max="15878" width="13.140625" customWidth="1"/>
    <col min="15879" max="15881" width="8.85546875" customWidth="1"/>
    <col min="15882" max="15882" width="10.140625" customWidth="1"/>
    <col min="15883" max="15883" width="8.85546875" customWidth="1"/>
    <col min="15884" max="15884" width="12.85546875" customWidth="1"/>
    <col min="15885" max="15887" width="8.85546875" customWidth="1"/>
    <col min="15888" max="15888" width="12" customWidth="1"/>
    <col min="16129" max="16129" width="8.85546875" customWidth="1"/>
    <col min="16130" max="16130" width="11.140625" customWidth="1"/>
    <col min="16131" max="16131" width="9.42578125" customWidth="1"/>
    <col min="16132" max="16132" width="9.85546875" customWidth="1"/>
    <col min="16133" max="16133" width="12.85546875" customWidth="1"/>
    <col min="16134" max="16134" width="13.140625" customWidth="1"/>
    <col min="16135" max="16137" width="8.85546875" customWidth="1"/>
    <col min="16138" max="16138" width="10.140625" customWidth="1"/>
    <col min="16139" max="16139" width="8.85546875" customWidth="1"/>
    <col min="16140" max="16140" width="12.85546875" customWidth="1"/>
    <col min="16141" max="16143" width="8.85546875" customWidth="1"/>
    <col min="16144" max="16144" width="12" customWidth="1"/>
  </cols>
  <sheetData>
    <row r="1" spans="1:14">
      <c r="A1" s="307"/>
      <c r="B1" s="307"/>
      <c r="C1" s="307"/>
      <c r="D1" s="307"/>
      <c r="E1" s="307"/>
      <c r="F1" s="307"/>
      <c r="G1" s="307"/>
      <c r="H1" s="307"/>
      <c r="I1" s="307"/>
      <c r="J1" s="307"/>
      <c r="K1" s="307"/>
      <c r="L1" s="307"/>
    </row>
    <row r="2" spans="1:14" ht="18.75">
      <c r="A2" s="309" t="s">
        <v>0</v>
      </c>
      <c r="B2" s="308"/>
      <c r="C2" s="308"/>
      <c r="D2" s="308"/>
      <c r="E2" s="308"/>
      <c r="F2" s="308"/>
      <c r="G2" s="308"/>
      <c r="H2" s="308"/>
      <c r="I2" s="308"/>
      <c r="J2" s="308"/>
      <c r="K2" s="308"/>
      <c r="L2" s="308"/>
    </row>
    <row r="3" spans="1:14" ht="9.75" customHeight="1">
      <c r="A3" s="309"/>
      <c r="B3" s="308"/>
      <c r="C3" s="308"/>
      <c r="D3" s="308"/>
      <c r="E3" s="308"/>
      <c r="F3" s="308"/>
      <c r="G3" s="308"/>
      <c r="H3" s="308"/>
      <c r="I3" s="308"/>
      <c r="J3" s="308"/>
      <c r="K3" s="308"/>
      <c r="L3" s="308"/>
    </row>
    <row r="4" spans="1:14">
      <c r="A4" s="331" t="s">
        <v>1</v>
      </c>
      <c r="B4" s="332"/>
      <c r="C4" s="332"/>
      <c r="D4" s="332"/>
      <c r="E4" s="332"/>
      <c r="F4" s="332"/>
      <c r="G4" s="332"/>
      <c r="H4" s="332"/>
      <c r="I4" s="332"/>
      <c r="J4" s="332"/>
      <c r="K4" s="332"/>
      <c r="L4" s="332"/>
    </row>
    <row r="5" spans="1:14">
      <c r="A5" s="332"/>
      <c r="B5" s="332"/>
      <c r="C5" s="332"/>
      <c r="D5" s="332"/>
      <c r="E5" s="332"/>
      <c r="F5" s="332"/>
      <c r="G5" s="332"/>
      <c r="H5" s="332"/>
      <c r="I5" s="332"/>
      <c r="J5" s="332"/>
      <c r="K5" s="332"/>
      <c r="L5" s="332"/>
    </row>
    <row r="6" spans="1:14">
      <c r="A6" s="332"/>
      <c r="B6" s="332"/>
      <c r="C6" s="332"/>
      <c r="D6" s="332"/>
      <c r="E6" s="332"/>
      <c r="F6" s="332"/>
      <c r="G6" s="332"/>
      <c r="H6" s="332"/>
      <c r="I6" s="332"/>
      <c r="J6" s="332"/>
      <c r="K6" s="332"/>
      <c r="L6" s="332"/>
    </row>
    <row r="7" spans="1:14" ht="40.700000000000003" customHeight="1">
      <c r="A7" s="332"/>
      <c r="B7" s="332"/>
      <c r="C7" s="332"/>
      <c r="D7" s="332"/>
      <c r="E7" s="332"/>
      <c r="F7" s="332"/>
      <c r="G7" s="332"/>
      <c r="H7" s="332"/>
      <c r="I7" s="332"/>
      <c r="J7" s="332"/>
      <c r="K7" s="332"/>
      <c r="L7" s="332"/>
    </row>
    <row r="8" spans="1:14">
      <c r="A8" s="310"/>
      <c r="B8" s="310"/>
      <c r="C8" s="310"/>
      <c r="D8" s="310"/>
      <c r="E8" s="310"/>
      <c r="F8" s="310"/>
      <c r="G8" s="310"/>
      <c r="H8" s="310"/>
      <c r="I8" s="310"/>
      <c r="J8" s="310"/>
      <c r="K8" s="310"/>
      <c r="L8" s="310"/>
    </row>
    <row r="9" spans="1:14" ht="20.45" customHeight="1">
      <c r="A9" s="311" t="s">
        <v>2</v>
      </c>
      <c r="B9" s="308"/>
      <c r="C9" s="308"/>
      <c r="D9" s="308"/>
      <c r="E9" s="308"/>
      <c r="F9" s="308"/>
      <c r="G9" s="308"/>
      <c r="H9" s="308"/>
      <c r="I9" s="308"/>
      <c r="J9" s="308"/>
      <c r="K9" s="308"/>
      <c r="L9" s="308"/>
    </row>
    <row r="10" spans="1:14" ht="18">
      <c r="A10" s="311"/>
      <c r="B10" s="308"/>
      <c r="C10" s="308"/>
      <c r="D10" s="308"/>
      <c r="E10" s="308"/>
      <c r="F10" s="308"/>
      <c r="G10" s="308"/>
      <c r="H10" s="308"/>
      <c r="I10" s="308"/>
      <c r="J10" s="308"/>
      <c r="K10" s="308"/>
      <c r="L10" s="308"/>
    </row>
    <row r="11" spans="1:14" ht="55.35" customHeight="1">
      <c r="A11" s="333" t="s">
        <v>3</v>
      </c>
      <c r="B11" s="333"/>
      <c r="C11" s="333"/>
      <c r="D11" s="333"/>
      <c r="E11" s="333"/>
      <c r="F11" s="333"/>
      <c r="G11" s="333"/>
      <c r="H11" s="333"/>
      <c r="I11" s="333"/>
      <c r="J11" s="333"/>
      <c r="K11" s="333"/>
      <c r="L11" s="333"/>
    </row>
    <row r="12" spans="1:14" ht="18">
      <c r="A12" s="308"/>
      <c r="B12" s="308"/>
      <c r="C12" s="308"/>
      <c r="D12" s="308"/>
      <c r="E12" s="308"/>
      <c r="F12" s="308"/>
      <c r="G12" s="308"/>
      <c r="H12" s="308"/>
      <c r="I12" s="308"/>
      <c r="J12" s="308"/>
      <c r="K12" s="308"/>
      <c r="L12" s="308"/>
      <c r="M12" s="32"/>
    </row>
    <row r="13" spans="1:14" ht="18">
      <c r="A13" s="280" t="s">
        <v>4</v>
      </c>
      <c r="B13" s="281"/>
      <c r="C13" s="281"/>
      <c r="D13" s="281"/>
      <c r="E13" s="281"/>
      <c r="F13" s="282"/>
      <c r="G13" s="282"/>
      <c r="H13" s="282"/>
      <c r="I13" s="283"/>
      <c r="J13" s="283"/>
      <c r="K13" s="283"/>
      <c r="L13" s="283"/>
      <c r="M13" s="33"/>
      <c r="N13" s="32"/>
    </row>
    <row r="14" spans="1:14" ht="18">
      <c r="A14" s="284" t="s">
        <v>5</v>
      </c>
      <c r="B14" s="281"/>
      <c r="C14" s="281"/>
      <c r="D14" s="281"/>
      <c r="E14" s="281"/>
      <c r="F14" s="283"/>
      <c r="G14" s="283"/>
      <c r="H14" s="282"/>
      <c r="I14" s="283"/>
      <c r="J14" s="283"/>
      <c r="K14" s="283"/>
      <c r="L14" s="283"/>
      <c r="M14" s="33"/>
      <c r="N14" s="33"/>
    </row>
    <row r="15" spans="1:14" ht="18">
      <c r="A15" s="284" t="s">
        <v>6</v>
      </c>
      <c r="B15" s="281"/>
      <c r="C15" s="281"/>
      <c r="D15" s="281"/>
      <c r="E15" s="282"/>
      <c r="F15" s="283"/>
      <c r="G15" s="283"/>
      <c r="H15" s="282"/>
      <c r="I15" s="283"/>
      <c r="J15" s="283"/>
      <c r="K15" s="283"/>
      <c r="L15" s="283"/>
      <c r="M15" s="33"/>
      <c r="N15" s="33"/>
    </row>
    <row r="16" spans="1:14" ht="18">
      <c r="A16" s="284" t="s">
        <v>7</v>
      </c>
      <c r="B16" s="281"/>
      <c r="C16" s="281"/>
      <c r="D16" s="281"/>
      <c r="E16" s="282"/>
      <c r="F16" s="283"/>
      <c r="G16" s="283"/>
      <c r="H16" s="282"/>
      <c r="I16" s="283"/>
      <c r="J16" s="283"/>
      <c r="K16" s="283"/>
      <c r="L16" s="283"/>
      <c r="M16" s="33"/>
      <c r="N16" s="33"/>
    </row>
    <row r="17" spans="1:14" ht="18">
      <c r="A17" s="284" t="s">
        <v>8</v>
      </c>
      <c r="B17" s="281"/>
      <c r="C17" s="281"/>
      <c r="D17" s="281"/>
      <c r="E17" s="282"/>
      <c r="F17" s="283"/>
      <c r="G17" s="283"/>
      <c r="H17" s="282"/>
      <c r="I17" s="283"/>
      <c r="J17" s="283"/>
      <c r="K17" s="283"/>
      <c r="L17" s="283"/>
      <c r="M17" s="33"/>
    </row>
    <row r="18" spans="1:14" ht="18">
      <c r="A18" s="284" t="s">
        <v>9</v>
      </c>
      <c r="B18" s="281"/>
      <c r="C18" s="281"/>
      <c r="D18" s="281"/>
      <c r="E18" s="282"/>
      <c r="F18" s="283"/>
      <c r="G18" s="283"/>
      <c r="H18" s="282"/>
      <c r="I18" s="283"/>
      <c r="J18" s="283"/>
      <c r="K18" s="283"/>
      <c r="L18" s="283"/>
      <c r="M18" s="33"/>
      <c r="N18" s="33"/>
    </row>
    <row r="19" spans="1:14" ht="18">
      <c r="A19" s="284" t="s">
        <v>10</v>
      </c>
      <c r="B19" s="281"/>
      <c r="C19" s="281"/>
      <c r="D19" s="281"/>
      <c r="E19" s="282"/>
      <c r="F19" s="283"/>
      <c r="G19" s="283"/>
      <c r="H19" s="282"/>
      <c r="I19" s="283"/>
      <c r="J19" s="283"/>
      <c r="K19" s="283"/>
      <c r="L19" s="283"/>
      <c r="M19" s="33"/>
      <c r="N19" s="33"/>
    </row>
    <row r="20" spans="1:14" ht="15" customHeight="1">
      <c r="A20" s="284" t="s">
        <v>11</v>
      </c>
      <c r="B20" s="281"/>
      <c r="C20" s="281"/>
      <c r="D20" s="281"/>
      <c r="E20" s="282"/>
      <c r="F20" s="283"/>
      <c r="G20" s="283"/>
      <c r="H20" s="282"/>
      <c r="I20" s="283"/>
      <c r="J20" s="283"/>
      <c r="K20" s="283"/>
      <c r="L20" s="283"/>
      <c r="M20" s="33"/>
      <c r="N20" s="33"/>
    </row>
    <row r="21" spans="1:14" ht="18">
      <c r="A21" s="284"/>
      <c r="B21" s="285"/>
      <c r="C21" s="285"/>
      <c r="D21" s="285"/>
      <c r="E21" s="281"/>
      <c r="F21" s="283"/>
      <c r="G21" s="283"/>
      <c r="H21" s="282"/>
      <c r="I21" s="283"/>
      <c r="J21" s="283"/>
      <c r="K21" s="282"/>
      <c r="L21" s="282"/>
      <c r="M21" s="32"/>
    </row>
    <row r="22" spans="1:14" ht="16.350000000000001" customHeight="1">
      <c r="A22" s="284" t="s">
        <v>12</v>
      </c>
      <c r="B22" s="285"/>
      <c r="C22" s="285"/>
      <c r="D22" s="285"/>
      <c r="E22" s="281"/>
      <c r="F22" s="283"/>
      <c r="G22" s="283"/>
      <c r="H22" s="282"/>
      <c r="I22" s="283"/>
      <c r="J22" s="283"/>
      <c r="K22" s="285"/>
      <c r="L22" s="282"/>
    </row>
    <row r="23" spans="1:14" ht="18" customHeight="1">
      <c r="A23" s="284"/>
      <c r="B23" s="285"/>
      <c r="C23" s="285"/>
      <c r="D23" s="285"/>
      <c r="E23" s="281"/>
      <c r="F23" s="283"/>
      <c r="G23" s="283"/>
      <c r="H23" s="282"/>
      <c r="I23" s="283"/>
      <c r="J23" s="283"/>
      <c r="K23" s="285"/>
      <c r="L23" s="282"/>
      <c r="N23" s="34"/>
    </row>
    <row r="24" spans="1:14" ht="33.6" customHeight="1">
      <c r="A24" s="334" t="s">
        <v>13</v>
      </c>
      <c r="B24" s="334"/>
      <c r="C24" s="334"/>
      <c r="D24" s="334"/>
      <c r="E24" s="334"/>
      <c r="F24" s="334"/>
      <c r="G24" s="334"/>
      <c r="H24" s="334"/>
      <c r="I24" s="334"/>
      <c r="J24" s="334"/>
      <c r="K24" s="334"/>
      <c r="L24" s="334"/>
    </row>
    <row r="25" spans="1:14" ht="16.350000000000001" customHeight="1">
      <c r="A25" s="284"/>
      <c r="B25" s="285"/>
      <c r="C25" s="285"/>
      <c r="D25" s="285"/>
      <c r="E25" s="281"/>
      <c r="F25" s="283"/>
      <c r="G25" s="283"/>
      <c r="H25" s="282"/>
      <c r="I25" s="283"/>
      <c r="J25" s="283"/>
      <c r="K25" s="285"/>
      <c r="L25" s="282"/>
    </row>
    <row r="26" spans="1:14">
      <c r="A26" s="279"/>
      <c r="B26" s="279"/>
      <c r="C26" s="279"/>
      <c r="D26" s="279"/>
      <c r="E26" s="279"/>
      <c r="F26" s="279"/>
      <c r="G26" s="279"/>
      <c r="H26" s="279"/>
      <c r="I26" s="279"/>
      <c r="J26" s="279"/>
      <c r="K26" s="279"/>
      <c r="L26" s="279"/>
    </row>
    <row r="27" spans="1:14" ht="18">
      <c r="A27" s="286" t="s">
        <v>14</v>
      </c>
      <c r="B27" s="282"/>
      <c r="C27" s="282"/>
      <c r="D27" s="282"/>
      <c r="E27" s="282"/>
      <c r="F27" s="282"/>
      <c r="G27" s="282"/>
      <c r="H27" s="282"/>
      <c r="I27" s="282"/>
      <c r="J27" s="282"/>
      <c r="K27" s="282"/>
      <c r="L27" s="282"/>
    </row>
    <row r="28" spans="1:14" ht="18">
      <c r="A28" s="287" t="s">
        <v>5</v>
      </c>
      <c r="B28" s="282"/>
      <c r="C28" s="282"/>
      <c r="D28" s="282"/>
      <c r="E28" s="282"/>
      <c r="F28" s="282"/>
      <c r="G28" s="282"/>
      <c r="H28" s="282"/>
      <c r="I28" s="282"/>
      <c r="J28" s="282"/>
      <c r="K28" s="282"/>
      <c r="L28" s="282"/>
    </row>
    <row r="29" spans="1:14" ht="19.350000000000001" customHeight="1">
      <c r="A29" s="335" t="s">
        <v>15</v>
      </c>
      <c r="B29" s="335"/>
      <c r="C29" s="335"/>
      <c r="D29" s="335"/>
      <c r="E29" s="335"/>
      <c r="F29" s="335"/>
      <c r="G29" s="335"/>
      <c r="H29" s="335"/>
      <c r="I29" s="335"/>
      <c r="J29" s="335"/>
      <c r="K29" s="335"/>
      <c r="L29" s="335"/>
    </row>
    <row r="30" spans="1:14" ht="18">
      <c r="A30" s="287" t="s">
        <v>7</v>
      </c>
      <c r="B30" s="282"/>
      <c r="C30" s="282"/>
      <c r="D30" s="282"/>
      <c r="E30" s="282"/>
      <c r="F30" s="282"/>
      <c r="G30" s="282"/>
      <c r="H30" s="282"/>
      <c r="I30" s="282"/>
      <c r="J30" s="282"/>
      <c r="K30" s="282"/>
      <c r="L30" s="282"/>
    </row>
    <row r="31" spans="1:14" ht="18">
      <c r="A31" s="287" t="s">
        <v>8</v>
      </c>
      <c r="B31" s="282"/>
      <c r="C31" s="282"/>
      <c r="D31" s="282"/>
      <c r="E31" s="282"/>
      <c r="F31" s="282"/>
      <c r="G31" s="282"/>
      <c r="H31" s="282"/>
      <c r="I31" s="282"/>
      <c r="J31" s="282"/>
      <c r="K31" s="282"/>
      <c r="L31" s="282"/>
    </row>
    <row r="32" spans="1:14" ht="18">
      <c r="A32" s="287" t="s">
        <v>16</v>
      </c>
      <c r="B32" s="282"/>
      <c r="C32" s="282"/>
      <c r="D32" s="282"/>
      <c r="E32" s="282"/>
      <c r="F32" s="282"/>
      <c r="G32" s="282"/>
      <c r="H32" s="282"/>
      <c r="I32" s="282"/>
      <c r="J32" s="282"/>
      <c r="K32" s="282"/>
      <c r="L32" s="282"/>
    </row>
    <row r="33" spans="1:14" ht="35.1" customHeight="1">
      <c r="A33" s="336" t="s">
        <v>17</v>
      </c>
      <c r="B33" s="336"/>
      <c r="C33" s="336"/>
      <c r="D33" s="336"/>
      <c r="E33" s="336"/>
      <c r="F33" s="336"/>
      <c r="G33" s="336"/>
      <c r="H33" s="336"/>
      <c r="I33" s="336"/>
      <c r="J33" s="336"/>
      <c r="K33" s="336"/>
      <c r="L33" s="336"/>
    </row>
    <row r="34" spans="1:14" ht="21" customHeight="1">
      <c r="A34" s="287" t="s">
        <v>18</v>
      </c>
      <c r="B34" s="282"/>
      <c r="C34" s="282"/>
      <c r="D34" s="282"/>
      <c r="E34" s="282"/>
      <c r="F34" s="282"/>
      <c r="G34" s="282"/>
      <c r="H34" s="282"/>
      <c r="I34" s="282"/>
      <c r="J34" s="282"/>
      <c r="K34" s="282"/>
      <c r="L34" s="282"/>
    </row>
    <row r="35" spans="1:14" ht="18">
      <c r="A35" s="284" t="s">
        <v>19</v>
      </c>
      <c r="B35" s="281"/>
      <c r="C35" s="281"/>
      <c r="D35" s="281"/>
      <c r="E35" s="282"/>
      <c r="F35" s="283"/>
      <c r="G35" s="283"/>
      <c r="H35" s="282"/>
      <c r="I35" s="283"/>
      <c r="J35" s="283"/>
      <c r="K35" s="283"/>
      <c r="L35" s="283"/>
      <c r="M35" s="33"/>
      <c r="N35" s="33"/>
    </row>
    <row r="36" spans="1:14" ht="20.100000000000001" customHeight="1">
      <c r="A36" s="287" t="s">
        <v>11</v>
      </c>
      <c r="B36" s="282"/>
      <c r="C36" s="282"/>
      <c r="D36" s="282"/>
      <c r="E36" s="282"/>
      <c r="F36" s="282"/>
      <c r="G36" s="282"/>
      <c r="H36" s="282"/>
      <c r="I36" s="282"/>
      <c r="J36" s="282"/>
      <c r="K36" s="282"/>
      <c r="L36" s="282"/>
    </row>
    <row r="37" spans="1:14" ht="36" customHeight="1">
      <c r="A37" s="287" t="s">
        <v>20</v>
      </c>
      <c r="B37" s="282"/>
      <c r="C37" s="282"/>
      <c r="D37" s="282"/>
      <c r="E37" s="282"/>
      <c r="F37" s="282"/>
      <c r="G37" s="282"/>
      <c r="H37" s="282"/>
      <c r="I37" s="282"/>
      <c r="J37" s="282"/>
      <c r="K37" s="282"/>
      <c r="L37" s="282"/>
    </row>
    <row r="38" spans="1:14" ht="15.6" customHeight="1">
      <c r="A38" s="287"/>
      <c r="B38" s="282"/>
      <c r="C38" s="282"/>
      <c r="D38" s="282"/>
      <c r="E38" s="282"/>
      <c r="F38" s="282"/>
      <c r="G38" s="282"/>
      <c r="H38" s="282"/>
      <c r="I38" s="282"/>
      <c r="J38" s="282"/>
      <c r="K38" s="282"/>
      <c r="L38" s="282"/>
    </row>
    <row r="39" spans="1:14" ht="47.45" customHeight="1">
      <c r="A39" s="337" t="s">
        <v>21</v>
      </c>
      <c r="B39" s="337"/>
      <c r="C39" s="337"/>
      <c r="D39" s="337"/>
      <c r="E39" s="337"/>
      <c r="F39" s="337"/>
      <c r="G39" s="337"/>
      <c r="H39" s="337"/>
      <c r="I39" s="337"/>
      <c r="J39" s="337"/>
      <c r="K39" s="337"/>
      <c r="L39" s="337"/>
    </row>
    <row r="40" spans="1:14" ht="20.45" customHeight="1">
      <c r="A40" s="333"/>
      <c r="B40" s="333"/>
      <c r="C40" s="333"/>
      <c r="D40" s="333"/>
      <c r="E40" s="333"/>
      <c r="F40" s="333"/>
      <c r="G40" s="333"/>
      <c r="H40" s="333"/>
      <c r="I40" s="333"/>
      <c r="J40" s="333"/>
      <c r="K40" s="333"/>
      <c r="L40" s="333"/>
    </row>
    <row r="41" spans="1:14" ht="47.45" customHeight="1" thickBot="1">
      <c r="A41" s="333" t="s">
        <v>22</v>
      </c>
      <c r="B41" s="333"/>
      <c r="C41" s="333"/>
      <c r="D41" s="333"/>
      <c r="E41" s="333"/>
      <c r="F41" s="333"/>
      <c r="G41" s="333"/>
      <c r="H41" s="333"/>
      <c r="I41" s="333"/>
      <c r="J41" s="333"/>
      <c r="K41" s="333"/>
      <c r="L41" s="333"/>
    </row>
    <row r="42" spans="1:14" ht="47.45" customHeight="1" thickBot="1">
      <c r="A42" s="338" t="s">
        <v>23</v>
      </c>
      <c r="B42" s="410"/>
      <c r="C42" s="410"/>
      <c r="D42" s="411"/>
      <c r="E42" s="313" t="s">
        <v>24</v>
      </c>
      <c r="F42" s="314" t="s">
        <v>25</v>
      </c>
      <c r="G42" s="312"/>
      <c r="H42" s="312"/>
      <c r="I42" s="312"/>
      <c r="J42" s="312"/>
      <c r="K42" s="312"/>
      <c r="L42" s="312"/>
    </row>
    <row r="43" spans="1:14" ht="24.95" customHeight="1" thickBot="1">
      <c r="A43" s="326" t="s">
        <v>26</v>
      </c>
      <c r="B43" s="327"/>
      <c r="C43" s="327"/>
      <c r="D43" s="328"/>
      <c r="E43" s="315">
        <v>1500</v>
      </c>
      <c r="F43" s="316">
        <v>500</v>
      </c>
      <c r="G43" s="312"/>
      <c r="H43" s="312"/>
      <c r="I43" s="312"/>
      <c r="J43" s="312"/>
      <c r="K43" s="312"/>
      <c r="L43" s="312"/>
    </row>
    <row r="44" spans="1:14" ht="24" customHeight="1" thickBot="1">
      <c r="A44" s="326" t="s">
        <v>27</v>
      </c>
      <c r="B44" s="327"/>
      <c r="C44" s="327"/>
      <c r="D44" s="328"/>
      <c r="E44" s="315">
        <v>1500</v>
      </c>
      <c r="F44" s="316">
        <v>600</v>
      </c>
      <c r="G44" s="312"/>
      <c r="H44" s="312"/>
      <c r="I44" s="312"/>
      <c r="J44" s="312"/>
      <c r="K44" s="312"/>
      <c r="L44" s="312"/>
    </row>
    <row r="45" spans="1:14" ht="25.5" customHeight="1" thickBot="1">
      <c r="A45" s="326" t="s">
        <v>28</v>
      </c>
      <c r="B45" s="327"/>
      <c r="C45" s="327"/>
      <c r="D45" s="328"/>
      <c r="E45" s="316">
        <v>1500</v>
      </c>
      <c r="F45" s="316">
        <v>600</v>
      </c>
      <c r="G45" s="312"/>
      <c r="H45" s="312"/>
      <c r="I45" s="312"/>
      <c r="J45" s="312"/>
      <c r="K45" s="312"/>
      <c r="L45" s="312"/>
    </row>
    <row r="46" spans="1:14" ht="20.25" customHeight="1">
      <c r="A46" s="333"/>
      <c r="B46" s="333"/>
      <c r="C46" s="333"/>
      <c r="D46" s="333"/>
      <c r="E46" s="333"/>
      <c r="F46" s="333"/>
      <c r="G46" s="333"/>
      <c r="H46" s="333"/>
      <c r="I46" s="333"/>
      <c r="J46" s="333"/>
      <c r="K46" s="333"/>
      <c r="L46" s="333"/>
    </row>
    <row r="47" spans="1:14" ht="20.25" customHeight="1">
      <c r="A47" s="288" t="s">
        <v>29</v>
      </c>
      <c r="B47" s="288"/>
      <c r="C47" s="288"/>
      <c r="D47" s="288"/>
      <c r="E47" s="288"/>
      <c r="F47" s="312"/>
      <c r="G47" s="312"/>
      <c r="H47" s="312"/>
      <c r="I47" s="312"/>
      <c r="J47" s="312"/>
      <c r="K47" s="312"/>
      <c r="L47" s="312"/>
    </row>
    <row r="48" spans="1:14" ht="20.25" customHeight="1">
      <c r="A48" s="312"/>
      <c r="B48" s="312"/>
      <c r="C48" s="312"/>
      <c r="D48" s="312"/>
      <c r="E48" s="312"/>
      <c r="F48" s="312"/>
      <c r="G48" s="312"/>
      <c r="H48" s="312"/>
      <c r="I48" s="312"/>
      <c r="J48" s="312"/>
      <c r="K48" s="312"/>
      <c r="L48" s="312"/>
    </row>
    <row r="49" spans="1:13" ht="20.25" customHeight="1">
      <c r="A49" s="312"/>
      <c r="B49" s="312"/>
      <c r="C49" s="312"/>
      <c r="D49" s="312"/>
      <c r="E49" s="312"/>
      <c r="F49" s="312"/>
      <c r="G49" s="312"/>
      <c r="H49" s="312"/>
      <c r="I49" s="312"/>
      <c r="J49" s="312"/>
      <c r="K49" s="312"/>
      <c r="L49" s="312"/>
    </row>
    <row r="50" spans="1:13" ht="20.25" customHeight="1">
      <c r="A50" s="279"/>
      <c r="B50" s="279"/>
      <c r="C50" s="279"/>
      <c r="D50" s="279"/>
      <c r="E50" s="279"/>
      <c r="F50" s="279"/>
      <c r="G50" s="279"/>
      <c r="H50" s="279"/>
      <c r="I50" s="279"/>
      <c r="J50" s="279"/>
      <c r="K50" s="279"/>
      <c r="L50" s="279"/>
    </row>
    <row r="52" spans="1:13" ht="39.75" customHeight="1"/>
    <row r="54" spans="1:13" ht="55.7" customHeight="1">
      <c r="A54" s="329"/>
      <c r="B54" s="329"/>
      <c r="C54" s="329"/>
      <c r="D54" s="329"/>
      <c r="E54" s="329"/>
      <c r="F54" s="329"/>
      <c r="G54" s="329"/>
      <c r="H54" s="329"/>
      <c r="I54" s="329"/>
      <c r="J54" s="329"/>
      <c r="K54" s="329"/>
      <c r="L54" s="329"/>
      <c r="M54" s="329"/>
    </row>
    <row r="55" spans="1:13" ht="20.25" customHeight="1"/>
    <row r="56" spans="1:13" ht="20.25" customHeight="1"/>
    <row r="57" spans="1:13" ht="20.25" customHeight="1"/>
    <row r="58" spans="1:13" ht="20.25" customHeight="1"/>
    <row r="59" spans="1:13" ht="20.25" customHeight="1"/>
    <row r="60" spans="1:13" ht="20.25" customHeight="1"/>
    <row r="61" spans="1:13" ht="20.25" customHeight="1"/>
    <row r="62" spans="1:13" ht="20.25" customHeight="1"/>
    <row r="63" spans="1:13" ht="20.25" customHeight="1"/>
    <row r="64" spans="1:13" ht="20.25" customHeight="1"/>
    <row r="65" spans="1:14" ht="20.25" customHeight="1"/>
    <row r="66" spans="1:14" ht="20.25" customHeight="1"/>
    <row r="67" spans="1:14" ht="13.5" customHeight="1"/>
    <row r="68" spans="1:14" ht="19.5" customHeight="1"/>
    <row r="70" spans="1:14" ht="18">
      <c r="A70" s="330"/>
      <c r="B70" s="330"/>
      <c r="C70" s="330"/>
      <c r="D70" s="330"/>
      <c r="E70" s="330"/>
      <c r="F70" s="330"/>
      <c r="G70" s="330"/>
      <c r="H70" s="330"/>
      <c r="I70" s="330"/>
      <c r="J70" s="330"/>
      <c r="K70" s="330"/>
      <c r="L70" s="330"/>
      <c r="M70" s="330"/>
      <c r="N70" s="1"/>
    </row>
  </sheetData>
  <sheetProtection sheet="1" objects="1" scenarios="1"/>
  <mergeCells count="15">
    <mergeCell ref="A45:D45"/>
    <mergeCell ref="A54:M54"/>
    <mergeCell ref="A70:M70"/>
    <mergeCell ref="A4:L7"/>
    <mergeCell ref="A11:L11"/>
    <mergeCell ref="A24:L24"/>
    <mergeCell ref="A29:L29"/>
    <mergeCell ref="A33:L33"/>
    <mergeCell ref="A39:L39"/>
    <mergeCell ref="A40:L40"/>
    <mergeCell ref="A41:L41"/>
    <mergeCell ref="A46:L46"/>
    <mergeCell ref="A42:D42"/>
    <mergeCell ref="A43:D43"/>
    <mergeCell ref="A44:D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D477-667E-4987-AD39-2B2404478765}">
  <dimension ref="A1:AD223"/>
  <sheetViews>
    <sheetView topLeftCell="A106" zoomScale="80" zoomScaleNormal="80" workbookViewId="0">
      <selection activeCell="P129" sqref="P129"/>
    </sheetView>
  </sheetViews>
  <sheetFormatPr defaultColWidth="11.42578125" defaultRowHeight="12.75"/>
  <cols>
    <col min="1" max="1" width="36.85546875" customWidth="1"/>
    <col min="2" max="2" width="22.140625" customWidth="1"/>
    <col min="3" max="3" width="14.140625" customWidth="1"/>
    <col min="4" max="4" width="12.85546875" customWidth="1"/>
    <col min="5" max="5" width="13.5703125" customWidth="1"/>
    <col min="6" max="6" width="11.42578125" customWidth="1"/>
    <col min="7" max="7" width="12.140625" customWidth="1"/>
    <col min="8" max="8" width="11.42578125" customWidth="1"/>
    <col min="9" max="9" width="11.140625" customWidth="1"/>
    <col min="10" max="10" width="11.42578125" customWidth="1"/>
    <col min="11" max="11" width="11" bestFit="1" customWidth="1"/>
    <col min="12" max="12" width="11.42578125" customWidth="1"/>
    <col min="13" max="13" width="11.85546875" bestFit="1" customWidth="1"/>
    <col min="14" max="14" width="20.140625" customWidth="1"/>
    <col min="15" max="15" width="11.85546875" customWidth="1"/>
    <col min="16" max="16" width="11.140625" customWidth="1"/>
    <col min="17" max="19" width="11.42578125" customWidth="1"/>
    <col min="20" max="20" width="11.5703125" customWidth="1"/>
    <col min="21" max="21" width="13.42578125" customWidth="1"/>
    <col min="22" max="22" width="14.5703125" customWidth="1"/>
    <col min="24" max="24" width="12" customWidth="1"/>
    <col min="257" max="257" width="33.140625" customWidth="1"/>
    <col min="258" max="258" width="15.140625" customWidth="1"/>
    <col min="259" max="259" width="14.140625" customWidth="1"/>
    <col min="260" max="260" width="11.5703125" customWidth="1"/>
    <col min="261" max="261" width="13.5703125" customWidth="1"/>
    <col min="263" max="263" width="12.140625" customWidth="1"/>
    <col min="265" max="265" width="11.140625" customWidth="1"/>
    <col min="267" max="267" width="11" bestFit="1" customWidth="1"/>
    <col min="269" max="269" width="11.85546875" bestFit="1" customWidth="1"/>
    <col min="270" max="271" width="11.85546875" customWidth="1"/>
    <col min="272" max="272" width="11.140625" customWidth="1"/>
    <col min="276" max="276" width="11.5703125" customWidth="1"/>
    <col min="277" max="278" width="11.85546875" customWidth="1"/>
    <col min="280" max="280" width="12" customWidth="1"/>
    <col min="513" max="513" width="33.140625" customWidth="1"/>
    <col min="514" max="514" width="15.140625" customWidth="1"/>
    <col min="515" max="515" width="14.140625" customWidth="1"/>
    <col min="516" max="516" width="11.5703125" customWidth="1"/>
    <col min="517" max="517" width="13.5703125" customWidth="1"/>
    <col min="519" max="519" width="12.140625" customWidth="1"/>
    <col min="521" max="521" width="11.140625" customWidth="1"/>
    <col min="523" max="523" width="11" bestFit="1" customWidth="1"/>
    <col min="525" max="525" width="11.85546875" bestFit="1" customWidth="1"/>
    <col min="526" max="527" width="11.85546875" customWidth="1"/>
    <col min="528" max="528" width="11.140625" customWidth="1"/>
    <col min="532" max="532" width="11.5703125" customWidth="1"/>
    <col min="533" max="534" width="11.85546875" customWidth="1"/>
    <col min="536" max="536" width="12" customWidth="1"/>
    <col min="769" max="769" width="33.140625" customWidth="1"/>
    <col min="770" max="770" width="15.140625" customWidth="1"/>
    <col min="771" max="771" width="14.140625" customWidth="1"/>
    <col min="772" max="772" width="11.5703125" customWidth="1"/>
    <col min="773" max="773" width="13.5703125" customWidth="1"/>
    <col min="775" max="775" width="12.140625" customWidth="1"/>
    <col min="777" max="777" width="11.140625" customWidth="1"/>
    <col min="779" max="779" width="11" bestFit="1" customWidth="1"/>
    <col min="781" max="781" width="11.85546875" bestFit="1" customWidth="1"/>
    <col min="782" max="783" width="11.85546875" customWidth="1"/>
    <col min="784" max="784" width="11.140625" customWidth="1"/>
    <col min="788" max="788" width="11.5703125" customWidth="1"/>
    <col min="789" max="790" width="11.85546875" customWidth="1"/>
    <col min="792" max="792" width="12" customWidth="1"/>
    <col min="1025" max="1025" width="33.140625" customWidth="1"/>
    <col min="1026" max="1026" width="15.140625" customWidth="1"/>
    <col min="1027" max="1027" width="14.140625" customWidth="1"/>
    <col min="1028" max="1028" width="11.5703125" customWidth="1"/>
    <col min="1029" max="1029" width="13.5703125" customWidth="1"/>
    <col min="1031" max="1031" width="12.140625" customWidth="1"/>
    <col min="1033" max="1033" width="11.140625" customWidth="1"/>
    <col min="1035" max="1035" width="11" bestFit="1" customWidth="1"/>
    <col min="1037" max="1037" width="11.85546875" bestFit="1" customWidth="1"/>
    <col min="1038" max="1039" width="11.85546875" customWidth="1"/>
    <col min="1040" max="1040" width="11.140625" customWidth="1"/>
    <col min="1044" max="1044" width="11.5703125" customWidth="1"/>
    <col min="1045" max="1046" width="11.85546875" customWidth="1"/>
    <col min="1048" max="1048" width="12" customWidth="1"/>
    <col min="1281" max="1281" width="33.140625" customWidth="1"/>
    <col min="1282" max="1282" width="15.140625" customWidth="1"/>
    <col min="1283" max="1283" width="14.140625" customWidth="1"/>
    <col min="1284" max="1284" width="11.5703125" customWidth="1"/>
    <col min="1285" max="1285" width="13.5703125" customWidth="1"/>
    <col min="1287" max="1287" width="12.140625" customWidth="1"/>
    <col min="1289" max="1289" width="11.140625" customWidth="1"/>
    <col min="1291" max="1291" width="11" bestFit="1" customWidth="1"/>
    <col min="1293" max="1293" width="11.85546875" bestFit="1" customWidth="1"/>
    <col min="1294" max="1295" width="11.85546875" customWidth="1"/>
    <col min="1296" max="1296" width="11.140625" customWidth="1"/>
    <col min="1300" max="1300" width="11.5703125" customWidth="1"/>
    <col min="1301" max="1302" width="11.85546875" customWidth="1"/>
    <col min="1304" max="1304" width="12" customWidth="1"/>
    <col min="1537" max="1537" width="33.140625" customWidth="1"/>
    <col min="1538" max="1538" width="15.140625" customWidth="1"/>
    <col min="1539" max="1539" width="14.140625" customWidth="1"/>
    <col min="1540" max="1540" width="11.5703125" customWidth="1"/>
    <col min="1541" max="1541" width="13.5703125" customWidth="1"/>
    <col min="1543" max="1543" width="12.140625" customWidth="1"/>
    <col min="1545" max="1545" width="11.140625" customWidth="1"/>
    <col min="1547" max="1547" width="11" bestFit="1" customWidth="1"/>
    <col min="1549" max="1549" width="11.85546875" bestFit="1" customWidth="1"/>
    <col min="1550" max="1551" width="11.85546875" customWidth="1"/>
    <col min="1552" max="1552" width="11.140625" customWidth="1"/>
    <col min="1556" max="1556" width="11.5703125" customWidth="1"/>
    <col min="1557" max="1558" width="11.85546875" customWidth="1"/>
    <col min="1560" max="1560" width="12" customWidth="1"/>
    <col min="1793" max="1793" width="33.140625" customWidth="1"/>
    <col min="1794" max="1794" width="15.140625" customWidth="1"/>
    <col min="1795" max="1795" width="14.140625" customWidth="1"/>
    <col min="1796" max="1796" width="11.5703125" customWidth="1"/>
    <col min="1797" max="1797" width="13.5703125" customWidth="1"/>
    <col min="1799" max="1799" width="12.140625" customWidth="1"/>
    <col min="1801" max="1801" width="11.140625" customWidth="1"/>
    <col min="1803" max="1803" width="11" bestFit="1" customWidth="1"/>
    <col min="1805" max="1805" width="11.85546875" bestFit="1" customWidth="1"/>
    <col min="1806" max="1807" width="11.85546875" customWidth="1"/>
    <col min="1808" max="1808" width="11.140625" customWidth="1"/>
    <col min="1812" max="1812" width="11.5703125" customWidth="1"/>
    <col min="1813" max="1814" width="11.85546875" customWidth="1"/>
    <col min="1816" max="1816" width="12" customWidth="1"/>
    <col min="2049" max="2049" width="33.140625" customWidth="1"/>
    <col min="2050" max="2050" width="15.140625" customWidth="1"/>
    <col min="2051" max="2051" width="14.140625" customWidth="1"/>
    <col min="2052" max="2052" width="11.5703125" customWidth="1"/>
    <col min="2053" max="2053" width="13.5703125" customWidth="1"/>
    <col min="2055" max="2055" width="12.140625" customWidth="1"/>
    <col min="2057" max="2057" width="11.140625" customWidth="1"/>
    <col min="2059" max="2059" width="11" bestFit="1" customWidth="1"/>
    <col min="2061" max="2061" width="11.85546875" bestFit="1" customWidth="1"/>
    <col min="2062" max="2063" width="11.85546875" customWidth="1"/>
    <col min="2064" max="2064" width="11.140625" customWidth="1"/>
    <col min="2068" max="2068" width="11.5703125" customWidth="1"/>
    <col min="2069" max="2070" width="11.85546875" customWidth="1"/>
    <col min="2072" max="2072" width="12" customWidth="1"/>
    <col min="2305" max="2305" width="33.140625" customWidth="1"/>
    <col min="2306" max="2306" width="15.140625" customWidth="1"/>
    <col min="2307" max="2307" width="14.140625" customWidth="1"/>
    <col min="2308" max="2308" width="11.5703125" customWidth="1"/>
    <col min="2309" max="2309" width="13.5703125" customWidth="1"/>
    <col min="2311" max="2311" width="12.140625" customWidth="1"/>
    <col min="2313" max="2313" width="11.140625" customWidth="1"/>
    <col min="2315" max="2315" width="11" bestFit="1" customWidth="1"/>
    <col min="2317" max="2317" width="11.85546875" bestFit="1" customWidth="1"/>
    <col min="2318" max="2319" width="11.85546875" customWidth="1"/>
    <col min="2320" max="2320" width="11.140625" customWidth="1"/>
    <col min="2324" max="2324" width="11.5703125" customWidth="1"/>
    <col min="2325" max="2326" width="11.85546875" customWidth="1"/>
    <col min="2328" max="2328" width="12" customWidth="1"/>
    <col min="2561" max="2561" width="33.140625" customWidth="1"/>
    <col min="2562" max="2562" width="15.140625" customWidth="1"/>
    <col min="2563" max="2563" width="14.140625" customWidth="1"/>
    <col min="2564" max="2564" width="11.5703125" customWidth="1"/>
    <col min="2565" max="2565" width="13.5703125" customWidth="1"/>
    <col min="2567" max="2567" width="12.140625" customWidth="1"/>
    <col min="2569" max="2569" width="11.140625" customWidth="1"/>
    <col min="2571" max="2571" width="11" bestFit="1" customWidth="1"/>
    <col min="2573" max="2573" width="11.85546875" bestFit="1" customWidth="1"/>
    <col min="2574" max="2575" width="11.85546875" customWidth="1"/>
    <col min="2576" max="2576" width="11.140625" customWidth="1"/>
    <col min="2580" max="2580" width="11.5703125" customWidth="1"/>
    <col min="2581" max="2582" width="11.85546875" customWidth="1"/>
    <col min="2584" max="2584" width="12" customWidth="1"/>
    <col min="2817" max="2817" width="33.140625" customWidth="1"/>
    <col min="2818" max="2818" width="15.140625" customWidth="1"/>
    <col min="2819" max="2819" width="14.140625" customWidth="1"/>
    <col min="2820" max="2820" width="11.5703125" customWidth="1"/>
    <col min="2821" max="2821" width="13.5703125" customWidth="1"/>
    <col min="2823" max="2823" width="12.140625" customWidth="1"/>
    <col min="2825" max="2825" width="11.140625" customWidth="1"/>
    <col min="2827" max="2827" width="11" bestFit="1" customWidth="1"/>
    <col min="2829" max="2829" width="11.85546875" bestFit="1" customWidth="1"/>
    <col min="2830" max="2831" width="11.85546875" customWidth="1"/>
    <col min="2832" max="2832" width="11.140625" customWidth="1"/>
    <col min="2836" max="2836" width="11.5703125" customWidth="1"/>
    <col min="2837" max="2838" width="11.85546875" customWidth="1"/>
    <col min="2840" max="2840" width="12" customWidth="1"/>
    <col min="3073" max="3073" width="33.140625" customWidth="1"/>
    <col min="3074" max="3074" width="15.140625" customWidth="1"/>
    <col min="3075" max="3075" width="14.140625" customWidth="1"/>
    <col min="3076" max="3076" width="11.5703125" customWidth="1"/>
    <col min="3077" max="3077" width="13.5703125" customWidth="1"/>
    <col min="3079" max="3079" width="12.140625" customWidth="1"/>
    <col min="3081" max="3081" width="11.140625" customWidth="1"/>
    <col min="3083" max="3083" width="11" bestFit="1" customWidth="1"/>
    <col min="3085" max="3085" width="11.85546875" bestFit="1" customWidth="1"/>
    <col min="3086" max="3087" width="11.85546875" customWidth="1"/>
    <col min="3088" max="3088" width="11.140625" customWidth="1"/>
    <col min="3092" max="3092" width="11.5703125" customWidth="1"/>
    <col min="3093" max="3094" width="11.85546875" customWidth="1"/>
    <col min="3096" max="3096" width="12" customWidth="1"/>
    <col min="3329" max="3329" width="33.140625" customWidth="1"/>
    <col min="3330" max="3330" width="15.140625" customWidth="1"/>
    <col min="3331" max="3331" width="14.140625" customWidth="1"/>
    <col min="3332" max="3332" width="11.5703125" customWidth="1"/>
    <col min="3333" max="3333" width="13.5703125" customWidth="1"/>
    <col min="3335" max="3335" width="12.140625" customWidth="1"/>
    <col min="3337" max="3337" width="11.140625" customWidth="1"/>
    <col min="3339" max="3339" width="11" bestFit="1" customWidth="1"/>
    <col min="3341" max="3341" width="11.85546875" bestFit="1" customWidth="1"/>
    <col min="3342" max="3343" width="11.85546875" customWidth="1"/>
    <col min="3344" max="3344" width="11.140625" customWidth="1"/>
    <col min="3348" max="3348" width="11.5703125" customWidth="1"/>
    <col min="3349" max="3350" width="11.85546875" customWidth="1"/>
    <col min="3352" max="3352" width="12" customWidth="1"/>
    <col min="3585" max="3585" width="33.140625" customWidth="1"/>
    <col min="3586" max="3586" width="15.140625" customWidth="1"/>
    <col min="3587" max="3587" width="14.140625" customWidth="1"/>
    <col min="3588" max="3588" width="11.5703125" customWidth="1"/>
    <col min="3589" max="3589" width="13.5703125" customWidth="1"/>
    <col min="3591" max="3591" width="12.140625" customWidth="1"/>
    <col min="3593" max="3593" width="11.140625" customWidth="1"/>
    <col min="3595" max="3595" width="11" bestFit="1" customWidth="1"/>
    <col min="3597" max="3597" width="11.85546875" bestFit="1" customWidth="1"/>
    <col min="3598" max="3599" width="11.85546875" customWidth="1"/>
    <col min="3600" max="3600" width="11.140625" customWidth="1"/>
    <col min="3604" max="3604" width="11.5703125" customWidth="1"/>
    <col min="3605" max="3606" width="11.85546875" customWidth="1"/>
    <col min="3608" max="3608" width="12" customWidth="1"/>
    <col min="3841" max="3841" width="33.140625" customWidth="1"/>
    <col min="3842" max="3842" width="15.140625" customWidth="1"/>
    <col min="3843" max="3843" width="14.140625" customWidth="1"/>
    <col min="3844" max="3844" width="11.5703125" customWidth="1"/>
    <col min="3845" max="3845" width="13.5703125" customWidth="1"/>
    <col min="3847" max="3847" width="12.140625" customWidth="1"/>
    <col min="3849" max="3849" width="11.140625" customWidth="1"/>
    <col min="3851" max="3851" width="11" bestFit="1" customWidth="1"/>
    <col min="3853" max="3853" width="11.85546875" bestFit="1" customWidth="1"/>
    <col min="3854" max="3855" width="11.85546875" customWidth="1"/>
    <col min="3856" max="3856" width="11.140625" customWidth="1"/>
    <col min="3860" max="3860" width="11.5703125" customWidth="1"/>
    <col min="3861" max="3862" width="11.85546875" customWidth="1"/>
    <col min="3864" max="3864" width="12" customWidth="1"/>
    <col min="4097" max="4097" width="33.140625" customWidth="1"/>
    <col min="4098" max="4098" width="15.140625" customWidth="1"/>
    <col min="4099" max="4099" width="14.140625" customWidth="1"/>
    <col min="4100" max="4100" width="11.5703125" customWidth="1"/>
    <col min="4101" max="4101" width="13.5703125" customWidth="1"/>
    <col min="4103" max="4103" width="12.140625" customWidth="1"/>
    <col min="4105" max="4105" width="11.140625" customWidth="1"/>
    <col min="4107" max="4107" width="11" bestFit="1" customWidth="1"/>
    <col min="4109" max="4109" width="11.85546875" bestFit="1" customWidth="1"/>
    <col min="4110" max="4111" width="11.85546875" customWidth="1"/>
    <col min="4112" max="4112" width="11.140625" customWidth="1"/>
    <col min="4116" max="4116" width="11.5703125" customWidth="1"/>
    <col min="4117" max="4118" width="11.85546875" customWidth="1"/>
    <col min="4120" max="4120" width="12" customWidth="1"/>
    <col min="4353" max="4353" width="33.140625" customWidth="1"/>
    <col min="4354" max="4354" width="15.140625" customWidth="1"/>
    <col min="4355" max="4355" width="14.140625" customWidth="1"/>
    <col min="4356" max="4356" width="11.5703125" customWidth="1"/>
    <col min="4357" max="4357" width="13.5703125" customWidth="1"/>
    <col min="4359" max="4359" width="12.140625" customWidth="1"/>
    <col min="4361" max="4361" width="11.140625" customWidth="1"/>
    <col min="4363" max="4363" width="11" bestFit="1" customWidth="1"/>
    <col min="4365" max="4365" width="11.85546875" bestFit="1" customWidth="1"/>
    <col min="4366" max="4367" width="11.85546875" customWidth="1"/>
    <col min="4368" max="4368" width="11.140625" customWidth="1"/>
    <col min="4372" max="4372" width="11.5703125" customWidth="1"/>
    <col min="4373" max="4374" width="11.85546875" customWidth="1"/>
    <col min="4376" max="4376" width="12" customWidth="1"/>
    <col min="4609" max="4609" width="33.140625" customWidth="1"/>
    <col min="4610" max="4610" width="15.140625" customWidth="1"/>
    <col min="4611" max="4611" width="14.140625" customWidth="1"/>
    <col min="4612" max="4612" width="11.5703125" customWidth="1"/>
    <col min="4613" max="4613" width="13.5703125" customWidth="1"/>
    <col min="4615" max="4615" width="12.140625" customWidth="1"/>
    <col min="4617" max="4617" width="11.140625" customWidth="1"/>
    <col min="4619" max="4619" width="11" bestFit="1" customWidth="1"/>
    <col min="4621" max="4621" width="11.85546875" bestFit="1" customWidth="1"/>
    <col min="4622" max="4623" width="11.85546875" customWidth="1"/>
    <col min="4624" max="4624" width="11.140625" customWidth="1"/>
    <col min="4628" max="4628" width="11.5703125" customWidth="1"/>
    <col min="4629" max="4630" width="11.85546875" customWidth="1"/>
    <col min="4632" max="4632" width="12" customWidth="1"/>
    <col min="4865" max="4865" width="33.140625" customWidth="1"/>
    <col min="4866" max="4866" width="15.140625" customWidth="1"/>
    <col min="4867" max="4867" width="14.140625" customWidth="1"/>
    <col min="4868" max="4868" width="11.5703125" customWidth="1"/>
    <col min="4869" max="4869" width="13.5703125" customWidth="1"/>
    <col min="4871" max="4871" width="12.140625" customWidth="1"/>
    <col min="4873" max="4873" width="11.140625" customWidth="1"/>
    <col min="4875" max="4875" width="11" bestFit="1" customWidth="1"/>
    <col min="4877" max="4877" width="11.85546875" bestFit="1" customWidth="1"/>
    <col min="4878" max="4879" width="11.85546875" customWidth="1"/>
    <col min="4880" max="4880" width="11.140625" customWidth="1"/>
    <col min="4884" max="4884" width="11.5703125" customWidth="1"/>
    <col min="4885" max="4886" width="11.85546875" customWidth="1"/>
    <col min="4888" max="4888" width="12" customWidth="1"/>
    <col min="5121" max="5121" width="33.140625" customWidth="1"/>
    <col min="5122" max="5122" width="15.140625" customWidth="1"/>
    <col min="5123" max="5123" width="14.140625" customWidth="1"/>
    <col min="5124" max="5124" width="11.5703125" customWidth="1"/>
    <col min="5125" max="5125" width="13.5703125" customWidth="1"/>
    <col min="5127" max="5127" width="12.140625" customWidth="1"/>
    <col min="5129" max="5129" width="11.140625" customWidth="1"/>
    <col min="5131" max="5131" width="11" bestFit="1" customWidth="1"/>
    <col min="5133" max="5133" width="11.85546875" bestFit="1" customWidth="1"/>
    <col min="5134" max="5135" width="11.85546875" customWidth="1"/>
    <col min="5136" max="5136" width="11.140625" customWidth="1"/>
    <col min="5140" max="5140" width="11.5703125" customWidth="1"/>
    <col min="5141" max="5142" width="11.85546875" customWidth="1"/>
    <col min="5144" max="5144" width="12" customWidth="1"/>
    <col min="5377" max="5377" width="33.140625" customWidth="1"/>
    <col min="5378" max="5378" width="15.140625" customWidth="1"/>
    <col min="5379" max="5379" width="14.140625" customWidth="1"/>
    <col min="5380" max="5380" width="11.5703125" customWidth="1"/>
    <col min="5381" max="5381" width="13.5703125" customWidth="1"/>
    <col min="5383" max="5383" width="12.140625" customWidth="1"/>
    <col min="5385" max="5385" width="11.140625" customWidth="1"/>
    <col min="5387" max="5387" width="11" bestFit="1" customWidth="1"/>
    <col min="5389" max="5389" width="11.85546875" bestFit="1" customWidth="1"/>
    <col min="5390" max="5391" width="11.85546875" customWidth="1"/>
    <col min="5392" max="5392" width="11.140625" customWidth="1"/>
    <col min="5396" max="5396" width="11.5703125" customWidth="1"/>
    <col min="5397" max="5398" width="11.85546875" customWidth="1"/>
    <col min="5400" max="5400" width="12" customWidth="1"/>
    <col min="5633" max="5633" width="33.140625" customWidth="1"/>
    <col min="5634" max="5634" width="15.140625" customWidth="1"/>
    <col min="5635" max="5635" width="14.140625" customWidth="1"/>
    <col min="5636" max="5636" width="11.5703125" customWidth="1"/>
    <col min="5637" max="5637" width="13.5703125" customWidth="1"/>
    <col min="5639" max="5639" width="12.140625" customWidth="1"/>
    <col min="5641" max="5641" width="11.140625" customWidth="1"/>
    <col min="5643" max="5643" width="11" bestFit="1" customWidth="1"/>
    <col min="5645" max="5645" width="11.85546875" bestFit="1" customWidth="1"/>
    <col min="5646" max="5647" width="11.85546875" customWidth="1"/>
    <col min="5648" max="5648" width="11.140625" customWidth="1"/>
    <col min="5652" max="5652" width="11.5703125" customWidth="1"/>
    <col min="5653" max="5654" width="11.85546875" customWidth="1"/>
    <col min="5656" max="5656" width="12" customWidth="1"/>
    <col min="5889" max="5889" width="33.140625" customWidth="1"/>
    <col min="5890" max="5890" width="15.140625" customWidth="1"/>
    <col min="5891" max="5891" width="14.140625" customWidth="1"/>
    <col min="5892" max="5892" width="11.5703125" customWidth="1"/>
    <col min="5893" max="5893" width="13.5703125" customWidth="1"/>
    <col min="5895" max="5895" width="12.140625" customWidth="1"/>
    <col min="5897" max="5897" width="11.140625" customWidth="1"/>
    <col min="5899" max="5899" width="11" bestFit="1" customWidth="1"/>
    <col min="5901" max="5901" width="11.85546875" bestFit="1" customWidth="1"/>
    <col min="5902" max="5903" width="11.85546875" customWidth="1"/>
    <col min="5904" max="5904" width="11.140625" customWidth="1"/>
    <col min="5908" max="5908" width="11.5703125" customWidth="1"/>
    <col min="5909" max="5910" width="11.85546875" customWidth="1"/>
    <col min="5912" max="5912" width="12" customWidth="1"/>
    <col min="6145" max="6145" width="33.140625" customWidth="1"/>
    <col min="6146" max="6146" width="15.140625" customWidth="1"/>
    <col min="6147" max="6147" width="14.140625" customWidth="1"/>
    <col min="6148" max="6148" width="11.5703125" customWidth="1"/>
    <col min="6149" max="6149" width="13.5703125" customWidth="1"/>
    <col min="6151" max="6151" width="12.140625" customWidth="1"/>
    <col min="6153" max="6153" width="11.140625" customWidth="1"/>
    <col min="6155" max="6155" width="11" bestFit="1" customWidth="1"/>
    <col min="6157" max="6157" width="11.85546875" bestFit="1" customWidth="1"/>
    <col min="6158" max="6159" width="11.85546875" customWidth="1"/>
    <col min="6160" max="6160" width="11.140625" customWidth="1"/>
    <col min="6164" max="6164" width="11.5703125" customWidth="1"/>
    <col min="6165" max="6166" width="11.85546875" customWidth="1"/>
    <col min="6168" max="6168" width="12" customWidth="1"/>
    <col min="6401" max="6401" width="33.140625" customWidth="1"/>
    <col min="6402" max="6402" width="15.140625" customWidth="1"/>
    <col min="6403" max="6403" width="14.140625" customWidth="1"/>
    <col min="6404" max="6404" width="11.5703125" customWidth="1"/>
    <col min="6405" max="6405" width="13.5703125" customWidth="1"/>
    <col min="6407" max="6407" width="12.140625" customWidth="1"/>
    <col min="6409" max="6409" width="11.140625" customWidth="1"/>
    <col min="6411" max="6411" width="11" bestFit="1" customWidth="1"/>
    <col min="6413" max="6413" width="11.85546875" bestFit="1" customWidth="1"/>
    <col min="6414" max="6415" width="11.85546875" customWidth="1"/>
    <col min="6416" max="6416" width="11.140625" customWidth="1"/>
    <col min="6420" max="6420" width="11.5703125" customWidth="1"/>
    <col min="6421" max="6422" width="11.85546875" customWidth="1"/>
    <col min="6424" max="6424" width="12" customWidth="1"/>
    <col min="6657" max="6657" width="33.140625" customWidth="1"/>
    <col min="6658" max="6658" width="15.140625" customWidth="1"/>
    <col min="6659" max="6659" width="14.140625" customWidth="1"/>
    <col min="6660" max="6660" width="11.5703125" customWidth="1"/>
    <col min="6661" max="6661" width="13.5703125" customWidth="1"/>
    <col min="6663" max="6663" width="12.140625" customWidth="1"/>
    <col min="6665" max="6665" width="11.140625" customWidth="1"/>
    <col min="6667" max="6667" width="11" bestFit="1" customWidth="1"/>
    <col min="6669" max="6669" width="11.85546875" bestFit="1" customWidth="1"/>
    <col min="6670" max="6671" width="11.85546875" customWidth="1"/>
    <col min="6672" max="6672" width="11.140625" customWidth="1"/>
    <col min="6676" max="6676" width="11.5703125" customWidth="1"/>
    <col min="6677" max="6678" width="11.85546875" customWidth="1"/>
    <col min="6680" max="6680" width="12" customWidth="1"/>
    <col min="6913" max="6913" width="33.140625" customWidth="1"/>
    <col min="6914" max="6914" width="15.140625" customWidth="1"/>
    <col min="6915" max="6915" width="14.140625" customWidth="1"/>
    <col min="6916" max="6916" width="11.5703125" customWidth="1"/>
    <col min="6917" max="6917" width="13.5703125" customWidth="1"/>
    <col min="6919" max="6919" width="12.140625" customWidth="1"/>
    <col min="6921" max="6921" width="11.140625" customWidth="1"/>
    <col min="6923" max="6923" width="11" bestFit="1" customWidth="1"/>
    <col min="6925" max="6925" width="11.85546875" bestFit="1" customWidth="1"/>
    <col min="6926" max="6927" width="11.85546875" customWidth="1"/>
    <col min="6928" max="6928" width="11.140625" customWidth="1"/>
    <col min="6932" max="6932" width="11.5703125" customWidth="1"/>
    <col min="6933" max="6934" width="11.85546875" customWidth="1"/>
    <col min="6936" max="6936" width="12" customWidth="1"/>
    <col min="7169" max="7169" width="33.140625" customWidth="1"/>
    <col min="7170" max="7170" width="15.140625" customWidth="1"/>
    <col min="7171" max="7171" width="14.140625" customWidth="1"/>
    <col min="7172" max="7172" width="11.5703125" customWidth="1"/>
    <col min="7173" max="7173" width="13.5703125" customWidth="1"/>
    <col min="7175" max="7175" width="12.140625" customWidth="1"/>
    <col min="7177" max="7177" width="11.140625" customWidth="1"/>
    <col min="7179" max="7179" width="11" bestFit="1" customWidth="1"/>
    <col min="7181" max="7181" width="11.85546875" bestFit="1" customWidth="1"/>
    <col min="7182" max="7183" width="11.85546875" customWidth="1"/>
    <col min="7184" max="7184" width="11.140625" customWidth="1"/>
    <col min="7188" max="7188" width="11.5703125" customWidth="1"/>
    <col min="7189" max="7190" width="11.85546875" customWidth="1"/>
    <col min="7192" max="7192" width="12" customWidth="1"/>
    <col min="7425" max="7425" width="33.140625" customWidth="1"/>
    <col min="7426" max="7426" width="15.140625" customWidth="1"/>
    <col min="7427" max="7427" width="14.140625" customWidth="1"/>
    <col min="7428" max="7428" width="11.5703125" customWidth="1"/>
    <col min="7429" max="7429" width="13.5703125" customWidth="1"/>
    <col min="7431" max="7431" width="12.140625" customWidth="1"/>
    <col min="7433" max="7433" width="11.140625" customWidth="1"/>
    <col min="7435" max="7435" width="11" bestFit="1" customWidth="1"/>
    <col min="7437" max="7437" width="11.85546875" bestFit="1" customWidth="1"/>
    <col min="7438" max="7439" width="11.85546875" customWidth="1"/>
    <col min="7440" max="7440" width="11.140625" customWidth="1"/>
    <col min="7444" max="7444" width="11.5703125" customWidth="1"/>
    <col min="7445" max="7446" width="11.85546875" customWidth="1"/>
    <col min="7448" max="7448" width="12" customWidth="1"/>
    <col min="7681" max="7681" width="33.140625" customWidth="1"/>
    <col min="7682" max="7682" width="15.140625" customWidth="1"/>
    <col min="7683" max="7683" width="14.140625" customWidth="1"/>
    <col min="7684" max="7684" width="11.5703125" customWidth="1"/>
    <col min="7685" max="7685" width="13.5703125" customWidth="1"/>
    <col min="7687" max="7687" width="12.140625" customWidth="1"/>
    <col min="7689" max="7689" width="11.140625" customWidth="1"/>
    <col min="7691" max="7691" width="11" bestFit="1" customWidth="1"/>
    <col min="7693" max="7693" width="11.85546875" bestFit="1" customWidth="1"/>
    <col min="7694" max="7695" width="11.85546875" customWidth="1"/>
    <col min="7696" max="7696" width="11.140625" customWidth="1"/>
    <col min="7700" max="7700" width="11.5703125" customWidth="1"/>
    <col min="7701" max="7702" width="11.85546875" customWidth="1"/>
    <col min="7704" max="7704" width="12" customWidth="1"/>
    <col min="7937" max="7937" width="33.140625" customWidth="1"/>
    <col min="7938" max="7938" width="15.140625" customWidth="1"/>
    <col min="7939" max="7939" width="14.140625" customWidth="1"/>
    <col min="7940" max="7940" width="11.5703125" customWidth="1"/>
    <col min="7941" max="7941" width="13.5703125" customWidth="1"/>
    <col min="7943" max="7943" width="12.140625" customWidth="1"/>
    <col min="7945" max="7945" width="11.140625" customWidth="1"/>
    <col min="7947" max="7947" width="11" bestFit="1" customWidth="1"/>
    <col min="7949" max="7949" width="11.85546875" bestFit="1" customWidth="1"/>
    <col min="7950" max="7951" width="11.85546875" customWidth="1"/>
    <col min="7952" max="7952" width="11.140625" customWidth="1"/>
    <col min="7956" max="7956" width="11.5703125" customWidth="1"/>
    <col min="7957" max="7958" width="11.85546875" customWidth="1"/>
    <col min="7960" max="7960" width="12" customWidth="1"/>
    <col min="8193" max="8193" width="33.140625" customWidth="1"/>
    <col min="8194" max="8194" width="15.140625" customWidth="1"/>
    <col min="8195" max="8195" width="14.140625" customWidth="1"/>
    <col min="8196" max="8196" width="11.5703125" customWidth="1"/>
    <col min="8197" max="8197" width="13.5703125" customWidth="1"/>
    <col min="8199" max="8199" width="12.140625" customWidth="1"/>
    <col min="8201" max="8201" width="11.140625" customWidth="1"/>
    <col min="8203" max="8203" width="11" bestFit="1" customWidth="1"/>
    <col min="8205" max="8205" width="11.85546875" bestFit="1" customWidth="1"/>
    <col min="8206" max="8207" width="11.85546875" customWidth="1"/>
    <col min="8208" max="8208" width="11.140625" customWidth="1"/>
    <col min="8212" max="8212" width="11.5703125" customWidth="1"/>
    <col min="8213" max="8214" width="11.85546875" customWidth="1"/>
    <col min="8216" max="8216" width="12" customWidth="1"/>
    <col min="8449" max="8449" width="33.140625" customWidth="1"/>
    <col min="8450" max="8450" width="15.140625" customWidth="1"/>
    <col min="8451" max="8451" width="14.140625" customWidth="1"/>
    <col min="8452" max="8452" width="11.5703125" customWidth="1"/>
    <col min="8453" max="8453" width="13.5703125" customWidth="1"/>
    <col min="8455" max="8455" width="12.140625" customWidth="1"/>
    <col min="8457" max="8457" width="11.140625" customWidth="1"/>
    <col min="8459" max="8459" width="11" bestFit="1" customWidth="1"/>
    <col min="8461" max="8461" width="11.85546875" bestFit="1" customWidth="1"/>
    <col min="8462" max="8463" width="11.85546875" customWidth="1"/>
    <col min="8464" max="8464" width="11.140625" customWidth="1"/>
    <col min="8468" max="8468" width="11.5703125" customWidth="1"/>
    <col min="8469" max="8470" width="11.85546875" customWidth="1"/>
    <col min="8472" max="8472" width="12" customWidth="1"/>
    <col min="8705" max="8705" width="33.140625" customWidth="1"/>
    <col min="8706" max="8706" width="15.140625" customWidth="1"/>
    <col min="8707" max="8707" width="14.140625" customWidth="1"/>
    <col min="8708" max="8708" width="11.5703125" customWidth="1"/>
    <col min="8709" max="8709" width="13.5703125" customWidth="1"/>
    <col min="8711" max="8711" width="12.140625" customWidth="1"/>
    <col min="8713" max="8713" width="11.140625" customWidth="1"/>
    <col min="8715" max="8715" width="11" bestFit="1" customWidth="1"/>
    <col min="8717" max="8717" width="11.85546875" bestFit="1" customWidth="1"/>
    <col min="8718" max="8719" width="11.85546875" customWidth="1"/>
    <col min="8720" max="8720" width="11.140625" customWidth="1"/>
    <col min="8724" max="8724" width="11.5703125" customWidth="1"/>
    <col min="8725" max="8726" width="11.85546875" customWidth="1"/>
    <col min="8728" max="8728" width="12" customWidth="1"/>
    <col min="8961" max="8961" width="33.140625" customWidth="1"/>
    <col min="8962" max="8962" width="15.140625" customWidth="1"/>
    <col min="8963" max="8963" width="14.140625" customWidth="1"/>
    <col min="8964" max="8964" width="11.5703125" customWidth="1"/>
    <col min="8965" max="8965" width="13.5703125" customWidth="1"/>
    <col min="8967" max="8967" width="12.140625" customWidth="1"/>
    <col min="8969" max="8969" width="11.140625" customWidth="1"/>
    <col min="8971" max="8971" width="11" bestFit="1" customWidth="1"/>
    <col min="8973" max="8973" width="11.85546875" bestFit="1" customWidth="1"/>
    <col min="8974" max="8975" width="11.85546875" customWidth="1"/>
    <col min="8976" max="8976" width="11.140625" customWidth="1"/>
    <col min="8980" max="8980" width="11.5703125" customWidth="1"/>
    <col min="8981" max="8982" width="11.85546875" customWidth="1"/>
    <col min="8984" max="8984" width="12" customWidth="1"/>
    <col min="9217" max="9217" width="33.140625" customWidth="1"/>
    <col min="9218" max="9218" width="15.140625" customWidth="1"/>
    <col min="9219" max="9219" width="14.140625" customWidth="1"/>
    <col min="9220" max="9220" width="11.5703125" customWidth="1"/>
    <col min="9221" max="9221" width="13.5703125" customWidth="1"/>
    <col min="9223" max="9223" width="12.140625" customWidth="1"/>
    <col min="9225" max="9225" width="11.140625" customWidth="1"/>
    <col min="9227" max="9227" width="11" bestFit="1" customWidth="1"/>
    <col min="9229" max="9229" width="11.85546875" bestFit="1" customWidth="1"/>
    <col min="9230" max="9231" width="11.85546875" customWidth="1"/>
    <col min="9232" max="9232" width="11.140625" customWidth="1"/>
    <col min="9236" max="9236" width="11.5703125" customWidth="1"/>
    <col min="9237" max="9238" width="11.85546875" customWidth="1"/>
    <col min="9240" max="9240" width="12" customWidth="1"/>
    <col min="9473" max="9473" width="33.140625" customWidth="1"/>
    <col min="9474" max="9474" width="15.140625" customWidth="1"/>
    <col min="9475" max="9475" width="14.140625" customWidth="1"/>
    <col min="9476" max="9476" width="11.5703125" customWidth="1"/>
    <col min="9477" max="9477" width="13.5703125" customWidth="1"/>
    <col min="9479" max="9479" width="12.140625" customWidth="1"/>
    <col min="9481" max="9481" width="11.140625" customWidth="1"/>
    <col min="9483" max="9483" width="11" bestFit="1" customWidth="1"/>
    <col min="9485" max="9485" width="11.85546875" bestFit="1" customWidth="1"/>
    <col min="9486" max="9487" width="11.85546875" customWidth="1"/>
    <col min="9488" max="9488" width="11.140625" customWidth="1"/>
    <col min="9492" max="9492" width="11.5703125" customWidth="1"/>
    <col min="9493" max="9494" width="11.85546875" customWidth="1"/>
    <col min="9496" max="9496" width="12" customWidth="1"/>
    <col min="9729" max="9729" width="33.140625" customWidth="1"/>
    <col min="9730" max="9730" width="15.140625" customWidth="1"/>
    <col min="9731" max="9731" width="14.140625" customWidth="1"/>
    <col min="9732" max="9732" width="11.5703125" customWidth="1"/>
    <col min="9733" max="9733" width="13.5703125" customWidth="1"/>
    <col min="9735" max="9735" width="12.140625" customWidth="1"/>
    <col min="9737" max="9737" width="11.140625" customWidth="1"/>
    <col min="9739" max="9739" width="11" bestFit="1" customWidth="1"/>
    <col min="9741" max="9741" width="11.85546875" bestFit="1" customWidth="1"/>
    <col min="9742" max="9743" width="11.85546875" customWidth="1"/>
    <col min="9744" max="9744" width="11.140625" customWidth="1"/>
    <col min="9748" max="9748" width="11.5703125" customWidth="1"/>
    <col min="9749" max="9750" width="11.85546875" customWidth="1"/>
    <col min="9752" max="9752" width="12" customWidth="1"/>
    <col min="9985" max="9985" width="33.140625" customWidth="1"/>
    <col min="9986" max="9986" width="15.140625" customWidth="1"/>
    <col min="9987" max="9987" width="14.140625" customWidth="1"/>
    <col min="9988" max="9988" width="11.5703125" customWidth="1"/>
    <col min="9989" max="9989" width="13.5703125" customWidth="1"/>
    <col min="9991" max="9991" width="12.140625" customWidth="1"/>
    <col min="9993" max="9993" width="11.140625" customWidth="1"/>
    <col min="9995" max="9995" width="11" bestFit="1" customWidth="1"/>
    <col min="9997" max="9997" width="11.85546875" bestFit="1" customWidth="1"/>
    <col min="9998" max="9999" width="11.85546875" customWidth="1"/>
    <col min="10000" max="10000" width="11.140625" customWidth="1"/>
    <col min="10004" max="10004" width="11.5703125" customWidth="1"/>
    <col min="10005" max="10006" width="11.85546875" customWidth="1"/>
    <col min="10008" max="10008" width="12" customWidth="1"/>
    <col min="10241" max="10241" width="33.140625" customWidth="1"/>
    <col min="10242" max="10242" width="15.140625" customWidth="1"/>
    <col min="10243" max="10243" width="14.140625" customWidth="1"/>
    <col min="10244" max="10244" width="11.5703125" customWidth="1"/>
    <col min="10245" max="10245" width="13.5703125" customWidth="1"/>
    <col min="10247" max="10247" width="12.140625" customWidth="1"/>
    <col min="10249" max="10249" width="11.140625" customWidth="1"/>
    <col min="10251" max="10251" width="11" bestFit="1" customWidth="1"/>
    <col min="10253" max="10253" width="11.85546875" bestFit="1" customWidth="1"/>
    <col min="10254" max="10255" width="11.85546875" customWidth="1"/>
    <col min="10256" max="10256" width="11.140625" customWidth="1"/>
    <col min="10260" max="10260" width="11.5703125" customWidth="1"/>
    <col min="10261" max="10262" width="11.85546875" customWidth="1"/>
    <col min="10264" max="10264" width="12" customWidth="1"/>
    <col min="10497" max="10497" width="33.140625" customWidth="1"/>
    <col min="10498" max="10498" width="15.140625" customWidth="1"/>
    <col min="10499" max="10499" width="14.140625" customWidth="1"/>
    <col min="10500" max="10500" width="11.5703125" customWidth="1"/>
    <col min="10501" max="10501" width="13.5703125" customWidth="1"/>
    <col min="10503" max="10503" width="12.140625" customWidth="1"/>
    <col min="10505" max="10505" width="11.140625" customWidth="1"/>
    <col min="10507" max="10507" width="11" bestFit="1" customWidth="1"/>
    <col min="10509" max="10509" width="11.85546875" bestFit="1" customWidth="1"/>
    <col min="10510" max="10511" width="11.85546875" customWidth="1"/>
    <col min="10512" max="10512" width="11.140625" customWidth="1"/>
    <col min="10516" max="10516" width="11.5703125" customWidth="1"/>
    <col min="10517" max="10518" width="11.85546875" customWidth="1"/>
    <col min="10520" max="10520" width="12" customWidth="1"/>
    <col min="10753" max="10753" width="33.140625" customWidth="1"/>
    <col min="10754" max="10754" width="15.140625" customWidth="1"/>
    <col min="10755" max="10755" width="14.140625" customWidth="1"/>
    <col min="10756" max="10756" width="11.5703125" customWidth="1"/>
    <col min="10757" max="10757" width="13.5703125" customWidth="1"/>
    <col min="10759" max="10759" width="12.140625" customWidth="1"/>
    <col min="10761" max="10761" width="11.140625" customWidth="1"/>
    <col min="10763" max="10763" width="11" bestFit="1" customWidth="1"/>
    <col min="10765" max="10765" width="11.85546875" bestFit="1" customWidth="1"/>
    <col min="10766" max="10767" width="11.85546875" customWidth="1"/>
    <col min="10768" max="10768" width="11.140625" customWidth="1"/>
    <col min="10772" max="10772" width="11.5703125" customWidth="1"/>
    <col min="10773" max="10774" width="11.85546875" customWidth="1"/>
    <col min="10776" max="10776" width="12" customWidth="1"/>
    <col min="11009" max="11009" width="33.140625" customWidth="1"/>
    <col min="11010" max="11010" width="15.140625" customWidth="1"/>
    <col min="11011" max="11011" width="14.140625" customWidth="1"/>
    <col min="11012" max="11012" width="11.5703125" customWidth="1"/>
    <col min="11013" max="11013" width="13.5703125" customWidth="1"/>
    <col min="11015" max="11015" width="12.140625" customWidth="1"/>
    <col min="11017" max="11017" width="11.140625" customWidth="1"/>
    <col min="11019" max="11019" width="11" bestFit="1" customWidth="1"/>
    <col min="11021" max="11021" width="11.85546875" bestFit="1" customWidth="1"/>
    <col min="11022" max="11023" width="11.85546875" customWidth="1"/>
    <col min="11024" max="11024" width="11.140625" customWidth="1"/>
    <col min="11028" max="11028" width="11.5703125" customWidth="1"/>
    <col min="11029" max="11030" width="11.85546875" customWidth="1"/>
    <col min="11032" max="11032" width="12" customWidth="1"/>
    <col min="11265" max="11265" width="33.140625" customWidth="1"/>
    <col min="11266" max="11266" width="15.140625" customWidth="1"/>
    <col min="11267" max="11267" width="14.140625" customWidth="1"/>
    <col min="11268" max="11268" width="11.5703125" customWidth="1"/>
    <col min="11269" max="11269" width="13.5703125" customWidth="1"/>
    <col min="11271" max="11271" width="12.140625" customWidth="1"/>
    <col min="11273" max="11273" width="11.140625" customWidth="1"/>
    <col min="11275" max="11275" width="11" bestFit="1" customWidth="1"/>
    <col min="11277" max="11277" width="11.85546875" bestFit="1" customWidth="1"/>
    <col min="11278" max="11279" width="11.85546875" customWidth="1"/>
    <col min="11280" max="11280" width="11.140625" customWidth="1"/>
    <col min="11284" max="11284" width="11.5703125" customWidth="1"/>
    <col min="11285" max="11286" width="11.85546875" customWidth="1"/>
    <col min="11288" max="11288" width="12" customWidth="1"/>
    <col min="11521" max="11521" width="33.140625" customWidth="1"/>
    <col min="11522" max="11522" width="15.140625" customWidth="1"/>
    <col min="11523" max="11523" width="14.140625" customWidth="1"/>
    <col min="11524" max="11524" width="11.5703125" customWidth="1"/>
    <col min="11525" max="11525" width="13.5703125" customWidth="1"/>
    <col min="11527" max="11527" width="12.140625" customWidth="1"/>
    <col min="11529" max="11529" width="11.140625" customWidth="1"/>
    <col min="11531" max="11531" width="11" bestFit="1" customWidth="1"/>
    <col min="11533" max="11533" width="11.85546875" bestFit="1" customWidth="1"/>
    <col min="11534" max="11535" width="11.85546875" customWidth="1"/>
    <col min="11536" max="11536" width="11.140625" customWidth="1"/>
    <col min="11540" max="11540" width="11.5703125" customWidth="1"/>
    <col min="11541" max="11542" width="11.85546875" customWidth="1"/>
    <col min="11544" max="11544" width="12" customWidth="1"/>
    <col min="11777" max="11777" width="33.140625" customWidth="1"/>
    <col min="11778" max="11778" width="15.140625" customWidth="1"/>
    <col min="11779" max="11779" width="14.140625" customWidth="1"/>
    <col min="11780" max="11780" width="11.5703125" customWidth="1"/>
    <col min="11781" max="11781" width="13.5703125" customWidth="1"/>
    <col min="11783" max="11783" width="12.140625" customWidth="1"/>
    <col min="11785" max="11785" width="11.140625" customWidth="1"/>
    <col min="11787" max="11787" width="11" bestFit="1" customWidth="1"/>
    <col min="11789" max="11789" width="11.85546875" bestFit="1" customWidth="1"/>
    <col min="11790" max="11791" width="11.85546875" customWidth="1"/>
    <col min="11792" max="11792" width="11.140625" customWidth="1"/>
    <col min="11796" max="11796" width="11.5703125" customWidth="1"/>
    <col min="11797" max="11798" width="11.85546875" customWidth="1"/>
    <col min="11800" max="11800" width="12" customWidth="1"/>
    <col min="12033" max="12033" width="33.140625" customWidth="1"/>
    <col min="12034" max="12034" width="15.140625" customWidth="1"/>
    <col min="12035" max="12035" width="14.140625" customWidth="1"/>
    <col min="12036" max="12036" width="11.5703125" customWidth="1"/>
    <col min="12037" max="12037" width="13.5703125" customWidth="1"/>
    <col min="12039" max="12039" width="12.140625" customWidth="1"/>
    <col min="12041" max="12041" width="11.140625" customWidth="1"/>
    <col min="12043" max="12043" width="11" bestFit="1" customWidth="1"/>
    <col min="12045" max="12045" width="11.85546875" bestFit="1" customWidth="1"/>
    <col min="12046" max="12047" width="11.85546875" customWidth="1"/>
    <col min="12048" max="12048" width="11.140625" customWidth="1"/>
    <col min="12052" max="12052" width="11.5703125" customWidth="1"/>
    <col min="12053" max="12054" width="11.85546875" customWidth="1"/>
    <col min="12056" max="12056" width="12" customWidth="1"/>
    <col min="12289" max="12289" width="33.140625" customWidth="1"/>
    <col min="12290" max="12290" width="15.140625" customWidth="1"/>
    <col min="12291" max="12291" width="14.140625" customWidth="1"/>
    <col min="12292" max="12292" width="11.5703125" customWidth="1"/>
    <col min="12293" max="12293" width="13.5703125" customWidth="1"/>
    <col min="12295" max="12295" width="12.140625" customWidth="1"/>
    <col min="12297" max="12297" width="11.140625" customWidth="1"/>
    <col min="12299" max="12299" width="11" bestFit="1" customWidth="1"/>
    <col min="12301" max="12301" width="11.85546875" bestFit="1" customWidth="1"/>
    <col min="12302" max="12303" width="11.85546875" customWidth="1"/>
    <col min="12304" max="12304" width="11.140625" customWidth="1"/>
    <col min="12308" max="12308" width="11.5703125" customWidth="1"/>
    <col min="12309" max="12310" width="11.85546875" customWidth="1"/>
    <col min="12312" max="12312" width="12" customWidth="1"/>
    <col min="12545" max="12545" width="33.140625" customWidth="1"/>
    <col min="12546" max="12546" width="15.140625" customWidth="1"/>
    <col min="12547" max="12547" width="14.140625" customWidth="1"/>
    <col min="12548" max="12548" width="11.5703125" customWidth="1"/>
    <col min="12549" max="12549" width="13.5703125" customWidth="1"/>
    <col min="12551" max="12551" width="12.140625" customWidth="1"/>
    <col min="12553" max="12553" width="11.140625" customWidth="1"/>
    <col min="12555" max="12555" width="11" bestFit="1" customWidth="1"/>
    <col min="12557" max="12557" width="11.85546875" bestFit="1" customWidth="1"/>
    <col min="12558" max="12559" width="11.85546875" customWidth="1"/>
    <col min="12560" max="12560" width="11.140625" customWidth="1"/>
    <col min="12564" max="12564" width="11.5703125" customWidth="1"/>
    <col min="12565" max="12566" width="11.85546875" customWidth="1"/>
    <col min="12568" max="12568" width="12" customWidth="1"/>
    <col min="12801" max="12801" width="33.140625" customWidth="1"/>
    <col min="12802" max="12802" width="15.140625" customWidth="1"/>
    <col min="12803" max="12803" width="14.140625" customWidth="1"/>
    <col min="12804" max="12804" width="11.5703125" customWidth="1"/>
    <col min="12805" max="12805" width="13.5703125" customWidth="1"/>
    <col min="12807" max="12807" width="12.140625" customWidth="1"/>
    <col min="12809" max="12809" width="11.140625" customWidth="1"/>
    <col min="12811" max="12811" width="11" bestFit="1" customWidth="1"/>
    <col min="12813" max="12813" width="11.85546875" bestFit="1" customWidth="1"/>
    <col min="12814" max="12815" width="11.85546875" customWidth="1"/>
    <col min="12816" max="12816" width="11.140625" customWidth="1"/>
    <col min="12820" max="12820" width="11.5703125" customWidth="1"/>
    <col min="12821" max="12822" width="11.85546875" customWidth="1"/>
    <col min="12824" max="12824" width="12" customWidth="1"/>
    <col min="13057" max="13057" width="33.140625" customWidth="1"/>
    <col min="13058" max="13058" width="15.140625" customWidth="1"/>
    <col min="13059" max="13059" width="14.140625" customWidth="1"/>
    <col min="13060" max="13060" width="11.5703125" customWidth="1"/>
    <col min="13061" max="13061" width="13.5703125" customWidth="1"/>
    <col min="13063" max="13063" width="12.140625" customWidth="1"/>
    <col min="13065" max="13065" width="11.140625" customWidth="1"/>
    <col min="13067" max="13067" width="11" bestFit="1" customWidth="1"/>
    <col min="13069" max="13069" width="11.85546875" bestFit="1" customWidth="1"/>
    <col min="13070" max="13071" width="11.85546875" customWidth="1"/>
    <col min="13072" max="13072" width="11.140625" customWidth="1"/>
    <col min="13076" max="13076" width="11.5703125" customWidth="1"/>
    <col min="13077" max="13078" width="11.85546875" customWidth="1"/>
    <col min="13080" max="13080" width="12" customWidth="1"/>
    <col min="13313" max="13313" width="33.140625" customWidth="1"/>
    <col min="13314" max="13314" width="15.140625" customWidth="1"/>
    <col min="13315" max="13315" width="14.140625" customWidth="1"/>
    <col min="13316" max="13316" width="11.5703125" customWidth="1"/>
    <col min="13317" max="13317" width="13.5703125" customWidth="1"/>
    <col min="13319" max="13319" width="12.140625" customWidth="1"/>
    <col min="13321" max="13321" width="11.140625" customWidth="1"/>
    <col min="13323" max="13323" width="11" bestFit="1" customWidth="1"/>
    <col min="13325" max="13325" width="11.85546875" bestFit="1" customWidth="1"/>
    <col min="13326" max="13327" width="11.85546875" customWidth="1"/>
    <col min="13328" max="13328" width="11.140625" customWidth="1"/>
    <col min="13332" max="13332" width="11.5703125" customWidth="1"/>
    <col min="13333" max="13334" width="11.85546875" customWidth="1"/>
    <col min="13336" max="13336" width="12" customWidth="1"/>
    <col min="13569" max="13569" width="33.140625" customWidth="1"/>
    <col min="13570" max="13570" width="15.140625" customWidth="1"/>
    <col min="13571" max="13571" width="14.140625" customWidth="1"/>
    <col min="13572" max="13572" width="11.5703125" customWidth="1"/>
    <col min="13573" max="13573" width="13.5703125" customWidth="1"/>
    <col min="13575" max="13575" width="12.140625" customWidth="1"/>
    <col min="13577" max="13577" width="11.140625" customWidth="1"/>
    <col min="13579" max="13579" width="11" bestFit="1" customWidth="1"/>
    <col min="13581" max="13581" width="11.85546875" bestFit="1" customWidth="1"/>
    <col min="13582" max="13583" width="11.85546875" customWidth="1"/>
    <col min="13584" max="13584" width="11.140625" customWidth="1"/>
    <col min="13588" max="13588" width="11.5703125" customWidth="1"/>
    <col min="13589" max="13590" width="11.85546875" customWidth="1"/>
    <col min="13592" max="13592" width="12" customWidth="1"/>
    <col min="13825" max="13825" width="33.140625" customWidth="1"/>
    <col min="13826" max="13826" width="15.140625" customWidth="1"/>
    <col min="13827" max="13827" width="14.140625" customWidth="1"/>
    <col min="13828" max="13828" width="11.5703125" customWidth="1"/>
    <col min="13829" max="13829" width="13.5703125" customWidth="1"/>
    <col min="13831" max="13831" width="12.140625" customWidth="1"/>
    <col min="13833" max="13833" width="11.140625" customWidth="1"/>
    <col min="13835" max="13835" width="11" bestFit="1" customWidth="1"/>
    <col min="13837" max="13837" width="11.85546875" bestFit="1" customWidth="1"/>
    <col min="13838" max="13839" width="11.85546875" customWidth="1"/>
    <col min="13840" max="13840" width="11.140625" customWidth="1"/>
    <col min="13844" max="13844" width="11.5703125" customWidth="1"/>
    <col min="13845" max="13846" width="11.85546875" customWidth="1"/>
    <col min="13848" max="13848" width="12" customWidth="1"/>
    <col min="14081" max="14081" width="33.140625" customWidth="1"/>
    <col min="14082" max="14082" width="15.140625" customWidth="1"/>
    <col min="14083" max="14083" width="14.140625" customWidth="1"/>
    <col min="14084" max="14084" width="11.5703125" customWidth="1"/>
    <col min="14085" max="14085" width="13.5703125" customWidth="1"/>
    <col min="14087" max="14087" width="12.140625" customWidth="1"/>
    <col min="14089" max="14089" width="11.140625" customWidth="1"/>
    <col min="14091" max="14091" width="11" bestFit="1" customWidth="1"/>
    <col min="14093" max="14093" width="11.85546875" bestFit="1" customWidth="1"/>
    <col min="14094" max="14095" width="11.85546875" customWidth="1"/>
    <col min="14096" max="14096" width="11.140625" customWidth="1"/>
    <col min="14100" max="14100" width="11.5703125" customWidth="1"/>
    <col min="14101" max="14102" width="11.85546875" customWidth="1"/>
    <col min="14104" max="14104" width="12" customWidth="1"/>
    <col min="14337" max="14337" width="33.140625" customWidth="1"/>
    <col min="14338" max="14338" width="15.140625" customWidth="1"/>
    <col min="14339" max="14339" width="14.140625" customWidth="1"/>
    <col min="14340" max="14340" width="11.5703125" customWidth="1"/>
    <col min="14341" max="14341" width="13.5703125" customWidth="1"/>
    <col min="14343" max="14343" width="12.140625" customWidth="1"/>
    <col min="14345" max="14345" width="11.140625" customWidth="1"/>
    <col min="14347" max="14347" width="11" bestFit="1" customWidth="1"/>
    <col min="14349" max="14349" width="11.85546875" bestFit="1" customWidth="1"/>
    <col min="14350" max="14351" width="11.85546875" customWidth="1"/>
    <col min="14352" max="14352" width="11.140625" customWidth="1"/>
    <col min="14356" max="14356" width="11.5703125" customWidth="1"/>
    <col min="14357" max="14358" width="11.85546875" customWidth="1"/>
    <col min="14360" max="14360" width="12" customWidth="1"/>
    <col min="14593" max="14593" width="33.140625" customWidth="1"/>
    <col min="14594" max="14594" width="15.140625" customWidth="1"/>
    <col min="14595" max="14595" width="14.140625" customWidth="1"/>
    <col min="14596" max="14596" width="11.5703125" customWidth="1"/>
    <col min="14597" max="14597" width="13.5703125" customWidth="1"/>
    <col min="14599" max="14599" width="12.140625" customWidth="1"/>
    <col min="14601" max="14601" width="11.140625" customWidth="1"/>
    <col min="14603" max="14603" width="11" bestFit="1" customWidth="1"/>
    <col min="14605" max="14605" width="11.85546875" bestFit="1" customWidth="1"/>
    <col min="14606" max="14607" width="11.85546875" customWidth="1"/>
    <col min="14608" max="14608" width="11.140625" customWidth="1"/>
    <col min="14612" max="14612" width="11.5703125" customWidth="1"/>
    <col min="14613" max="14614" width="11.85546875" customWidth="1"/>
    <col min="14616" max="14616" width="12" customWidth="1"/>
    <col min="14849" max="14849" width="33.140625" customWidth="1"/>
    <col min="14850" max="14850" width="15.140625" customWidth="1"/>
    <col min="14851" max="14851" width="14.140625" customWidth="1"/>
    <col min="14852" max="14852" width="11.5703125" customWidth="1"/>
    <col min="14853" max="14853" width="13.5703125" customWidth="1"/>
    <col min="14855" max="14855" width="12.140625" customWidth="1"/>
    <col min="14857" max="14857" width="11.140625" customWidth="1"/>
    <col min="14859" max="14859" width="11" bestFit="1" customWidth="1"/>
    <col min="14861" max="14861" width="11.85546875" bestFit="1" customWidth="1"/>
    <col min="14862" max="14863" width="11.85546875" customWidth="1"/>
    <col min="14864" max="14864" width="11.140625" customWidth="1"/>
    <col min="14868" max="14868" width="11.5703125" customWidth="1"/>
    <col min="14869" max="14870" width="11.85546875" customWidth="1"/>
    <col min="14872" max="14872" width="12" customWidth="1"/>
    <col min="15105" max="15105" width="33.140625" customWidth="1"/>
    <col min="15106" max="15106" width="15.140625" customWidth="1"/>
    <col min="15107" max="15107" width="14.140625" customWidth="1"/>
    <col min="15108" max="15108" width="11.5703125" customWidth="1"/>
    <col min="15109" max="15109" width="13.5703125" customWidth="1"/>
    <col min="15111" max="15111" width="12.140625" customWidth="1"/>
    <col min="15113" max="15113" width="11.140625" customWidth="1"/>
    <col min="15115" max="15115" width="11" bestFit="1" customWidth="1"/>
    <col min="15117" max="15117" width="11.85546875" bestFit="1" customWidth="1"/>
    <col min="15118" max="15119" width="11.85546875" customWidth="1"/>
    <col min="15120" max="15120" width="11.140625" customWidth="1"/>
    <col min="15124" max="15124" width="11.5703125" customWidth="1"/>
    <col min="15125" max="15126" width="11.85546875" customWidth="1"/>
    <col min="15128" max="15128" width="12" customWidth="1"/>
    <col min="15361" max="15361" width="33.140625" customWidth="1"/>
    <col min="15362" max="15362" width="15.140625" customWidth="1"/>
    <col min="15363" max="15363" width="14.140625" customWidth="1"/>
    <col min="15364" max="15364" width="11.5703125" customWidth="1"/>
    <col min="15365" max="15365" width="13.5703125" customWidth="1"/>
    <col min="15367" max="15367" width="12.140625" customWidth="1"/>
    <col min="15369" max="15369" width="11.140625" customWidth="1"/>
    <col min="15371" max="15371" width="11" bestFit="1" customWidth="1"/>
    <col min="15373" max="15373" width="11.85546875" bestFit="1" customWidth="1"/>
    <col min="15374" max="15375" width="11.85546875" customWidth="1"/>
    <col min="15376" max="15376" width="11.140625" customWidth="1"/>
    <col min="15380" max="15380" width="11.5703125" customWidth="1"/>
    <col min="15381" max="15382" width="11.85546875" customWidth="1"/>
    <col min="15384" max="15384" width="12" customWidth="1"/>
    <col min="15617" max="15617" width="33.140625" customWidth="1"/>
    <col min="15618" max="15618" width="15.140625" customWidth="1"/>
    <col min="15619" max="15619" width="14.140625" customWidth="1"/>
    <col min="15620" max="15620" width="11.5703125" customWidth="1"/>
    <col min="15621" max="15621" width="13.5703125" customWidth="1"/>
    <col min="15623" max="15623" width="12.140625" customWidth="1"/>
    <col min="15625" max="15625" width="11.140625" customWidth="1"/>
    <col min="15627" max="15627" width="11" bestFit="1" customWidth="1"/>
    <col min="15629" max="15629" width="11.85546875" bestFit="1" customWidth="1"/>
    <col min="15630" max="15631" width="11.85546875" customWidth="1"/>
    <col min="15632" max="15632" width="11.140625" customWidth="1"/>
    <col min="15636" max="15636" width="11.5703125" customWidth="1"/>
    <col min="15637" max="15638" width="11.85546875" customWidth="1"/>
    <col min="15640" max="15640" width="12" customWidth="1"/>
    <col min="15873" max="15873" width="33.140625" customWidth="1"/>
    <col min="15874" max="15874" width="15.140625" customWidth="1"/>
    <col min="15875" max="15875" width="14.140625" customWidth="1"/>
    <col min="15876" max="15876" width="11.5703125" customWidth="1"/>
    <col min="15877" max="15877" width="13.5703125" customWidth="1"/>
    <col min="15879" max="15879" width="12.140625" customWidth="1"/>
    <col min="15881" max="15881" width="11.140625" customWidth="1"/>
    <col min="15883" max="15883" width="11" bestFit="1" customWidth="1"/>
    <col min="15885" max="15885" width="11.85546875" bestFit="1" customWidth="1"/>
    <col min="15886" max="15887" width="11.85546875" customWidth="1"/>
    <col min="15888" max="15888" width="11.140625" customWidth="1"/>
    <col min="15892" max="15892" width="11.5703125" customWidth="1"/>
    <col min="15893" max="15894" width="11.85546875" customWidth="1"/>
    <col min="15896" max="15896" width="12" customWidth="1"/>
    <col min="16129" max="16129" width="33.140625" customWidth="1"/>
    <col min="16130" max="16130" width="15.140625" customWidth="1"/>
    <col min="16131" max="16131" width="14.140625" customWidth="1"/>
    <col min="16132" max="16132" width="11.5703125" customWidth="1"/>
    <col min="16133" max="16133" width="13.5703125" customWidth="1"/>
    <col min="16135" max="16135" width="12.140625" customWidth="1"/>
    <col min="16137" max="16137" width="11.140625" customWidth="1"/>
    <col min="16139" max="16139" width="11" bestFit="1" customWidth="1"/>
    <col min="16141" max="16141" width="11.85546875" bestFit="1" customWidth="1"/>
    <col min="16142" max="16143" width="11.85546875" customWidth="1"/>
    <col min="16144" max="16144" width="11.140625" customWidth="1"/>
    <col min="16148" max="16148" width="11.5703125" customWidth="1"/>
    <col min="16149" max="16150" width="11.85546875" customWidth="1"/>
    <col min="16152" max="16152" width="12" customWidth="1"/>
  </cols>
  <sheetData>
    <row r="1" spans="1:30" ht="45">
      <c r="A1" s="397" t="s">
        <v>30</v>
      </c>
      <c r="B1" s="397"/>
      <c r="C1" s="397"/>
      <c r="D1" s="397"/>
      <c r="E1" s="397"/>
      <c r="F1" s="397"/>
      <c r="G1" s="397"/>
      <c r="H1" s="397"/>
      <c r="I1" s="397"/>
      <c r="J1" s="397"/>
      <c r="K1" s="397"/>
      <c r="L1" s="397"/>
      <c r="M1" s="397"/>
      <c r="N1" s="397"/>
      <c r="O1" s="397"/>
      <c r="P1" s="397"/>
      <c r="Q1" s="397"/>
      <c r="R1" s="397"/>
      <c r="S1" s="397"/>
      <c r="T1" s="397"/>
      <c r="U1" s="397"/>
      <c r="V1" s="35"/>
      <c r="W1" s="35"/>
      <c r="X1" s="35"/>
      <c r="Y1" s="35"/>
      <c r="Z1" s="35"/>
      <c r="AA1" s="35"/>
      <c r="AB1" s="35"/>
      <c r="AC1" s="35"/>
      <c r="AD1" s="35"/>
    </row>
    <row r="2" spans="1:30" ht="45">
      <c r="A2" s="36" t="s">
        <v>31</v>
      </c>
      <c r="B2" s="36"/>
      <c r="C2" s="36"/>
      <c r="D2" s="36"/>
      <c r="E2" s="36"/>
      <c r="F2" s="36"/>
      <c r="G2" s="36"/>
      <c r="H2" s="36"/>
      <c r="I2" s="36"/>
      <c r="J2" s="37"/>
      <c r="K2" s="36"/>
      <c r="L2" s="36"/>
      <c r="M2" s="36"/>
      <c r="N2" s="36"/>
      <c r="O2" s="36"/>
      <c r="P2" s="36"/>
      <c r="Q2" s="36"/>
      <c r="R2" s="36"/>
      <c r="S2" s="36"/>
      <c r="T2" s="36"/>
      <c r="U2" s="36"/>
      <c r="V2" s="36"/>
      <c r="W2" s="35"/>
      <c r="X2" s="35"/>
      <c r="Y2" s="35"/>
      <c r="Z2" s="35"/>
      <c r="AA2" s="35"/>
      <c r="AB2" s="35"/>
      <c r="AC2" s="35"/>
      <c r="AD2" s="35"/>
    </row>
    <row r="3" spans="1:30" ht="51" customHeight="1" thickBot="1">
      <c r="A3" s="299" t="s">
        <v>32</v>
      </c>
      <c r="B3" s="38"/>
      <c r="C3" s="36"/>
      <c r="D3" s="36"/>
      <c r="E3" s="36"/>
      <c r="F3" s="36"/>
      <c r="G3" s="36"/>
      <c r="H3" s="36"/>
      <c r="I3" s="36"/>
      <c r="J3" s="39"/>
      <c r="K3" s="39"/>
      <c r="L3" s="39"/>
      <c r="M3" s="39"/>
      <c r="N3" s="39"/>
      <c r="O3" s="39"/>
      <c r="P3" s="39"/>
      <c r="Q3" s="39"/>
      <c r="R3" s="39"/>
      <c r="S3" s="36"/>
      <c r="T3" s="36"/>
      <c r="U3" s="36"/>
      <c r="V3" s="35"/>
      <c r="W3" s="35"/>
      <c r="X3" s="35"/>
      <c r="Y3" s="35"/>
      <c r="Z3" s="35"/>
      <c r="AA3" s="35"/>
      <c r="AB3" s="35"/>
      <c r="AC3" s="35"/>
      <c r="AD3" s="35"/>
    </row>
    <row r="4" spans="1:30" ht="45">
      <c r="A4" s="40" t="s">
        <v>33</v>
      </c>
      <c r="B4" s="41"/>
      <c r="C4" s="398"/>
      <c r="D4" s="399"/>
      <c r="E4" s="399"/>
      <c r="F4" s="399"/>
      <c r="G4" s="399"/>
      <c r="H4" s="400"/>
      <c r="I4" s="42"/>
      <c r="J4" s="43"/>
      <c r="K4" s="42"/>
      <c r="L4" s="36"/>
      <c r="M4" s="36"/>
      <c r="N4" s="36"/>
      <c r="O4" s="36"/>
      <c r="P4" s="36"/>
      <c r="Q4" s="36"/>
      <c r="R4" s="36"/>
      <c r="S4" s="36"/>
      <c r="T4" s="36"/>
      <c r="U4" s="36"/>
      <c r="V4" s="35"/>
      <c r="W4" s="35"/>
      <c r="X4" s="35"/>
      <c r="Y4" s="35"/>
      <c r="Z4" s="35"/>
      <c r="AA4" s="35"/>
      <c r="AB4" s="35"/>
      <c r="AC4" s="35"/>
      <c r="AD4" s="35"/>
    </row>
    <row r="5" spans="1:30" ht="45">
      <c r="A5" s="44" t="s">
        <v>34</v>
      </c>
      <c r="B5" s="44"/>
      <c r="C5" s="401" t="s">
        <v>35</v>
      </c>
      <c r="D5" s="402"/>
      <c r="E5" s="402"/>
      <c r="F5" s="402"/>
      <c r="G5" s="402"/>
      <c r="H5" s="403"/>
      <c r="I5" s="42"/>
      <c r="J5" s="43"/>
      <c r="K5" s="42"/>
      <c r="L5" s="36"/>
      <c r="M5" s="36"/>
      <c r="N5" s="36"/>
      <c r="O5" s="36"/>
      <c r="P5" s="36"/>
      <c r="Q5" s="36"/>
      <c r="R5" s="36"/>
      <c r="S5" s="36"/>
      <c r="T5" s="36"/>
      <c r="U5" s="36"/>
      <c r="V5" s="35"/>
      <c r="W5" s="35"/>
      <c r="X5" s="35"/>
      <c r="Y5" s="35"/>
      <c r="Z5" s="35"/>
      <c r="AA5" s="35"/>
      <c r="AB5" s="35"/>
      <c r="AC5" s="35"/>
      <c r="AD5" s="35"/>
    </row>
    <row r="6" spans="1:30" ht="45">
      <c r="A6" s="45" t="s">
        <v>36</v>
      </c>
      <c r="B6" s="46"/>
      <c r="C6" s="404"/>
      <c r="D6" s="405"/>
      <c r="E6" s="405"/>
      <c r="F6" s="405"/>
      <c r="G6" s="405"/>
      <c r="H6" s="406"/>
      <c r="I6" s="292"/>
      <c r="J6" s="43"/>
      <c r="K6" s="42"/>
      <c r="L6" s="36"/>
      <c r="M6" s="36"/>
      <c r="N6" s="36"/>
      <c r="O6" s="36"/>
      <c r="P6" s="36"/>
      <c r="Q6" s="36"/>
      <c r="R6" s="36"/>
      <c r="S6" s="36"/>
      <c r="T6" s="36"/>
      <c r="U6" s="36"/>
      <c r="V6" s="35"/>
      <c r="W6" s="35"/>
      <c r="X6" s="35"/>
      <c r="Y6" s="35"/>
      <c r="Z6" s="35"/>
      <c r="AA6" s="35"/>
      <c r="AB6" s="35"/>
      <c r="AC6" s="35"/>
      <c r="AD6" s="35"/>
    </row>
    <row r="7" spans="1:30" s="33" customFormat="1" ht="18.75" thickBot="1">
      <c r="A7" s="47"/>
      <c r="B7" s="47"/>
      <c r="C7" s="47"/>
      <c r="D7" s="47"/>
      <c r="E7" s="47"/>
      <c r="F7" s="47"/>
      <c r="G7" s="47"/>
      <c r="H7" s="47"/>
      <c r="I7" s="47"/>
      <c r="J7" s="47"/>
      <c r="K7" s="47"/>
      <c r="L7" s="48"/>
      <c r="M7" s="47"/>
      <c r="N7" s="47"/>
      <c r="O7" s="47"/>
      <c r="P7" s="47"/>
      <c r="Q7" s="47"/>
      <c r="R7" s="47"/>
      <c r="S7" s="47"/>
      <c r="T7" s="47"/>
      <c r="U7" s="47"/>
      <c r="V7" s="47"/>
      <c r="W7" s="47"/>
      <c r="X7" s="47"/>
      <c r="Y7" s="47"/>
      <c r="Z7" s="47"/>
      <c r="AA7" s="47"/>
      <c r="AB7" s="47"/>
      <c r="AC7" s="47"/>
      <c r="AD7" s="47"/>
    </row>
    <row r="8" spans="1:30" s="33" customFormat="1" ht="68.25" customHeight="1" thickBot="1">
      <c r="A8" s="47"/>
      <c r="B8" s="47"/>
      <c r="C8" s="407" t="s">
        <v>37</v>
      </c>
      <c r="D8" s="408"/>
      <c r="E8" s="408"/>
      <c r="F8" s="408"/>
      <c r="G8" s="408"/>
      <c r="H8" s="409"/>
      <c r="I8" s="47"/>
      <c r="J8" s="47"/>
      <c r="K8" s="47"/>
      <c r="L8" s="49"/>
      <c r="M8" s="47"/>
      <c r="N8" s="47"/>
      <c r="O8" s="47"/>
      <c r="P8" s="47"/>
      <c r="Q8" s="47"/>
      <c r="R8" s="47"/>
      <c r="S8" s="47"/>
      <c r="T8" s="47"/>
      <c r="U8" s="47"/>
      <c r="V8" s="50"/>
      <c r="W8" s="47"/>
      <c r="X8" s="47"/>
      <c r="Y8" s="47"/>
      <c r="Z8" s="47"/>
      <c r="AA8" s="47"/>
      <c r="AB8" s="47"/>
      <c r="AC8" s="47"/>
      <c r="AD8" s="47"/>
    </row>
    <row r="9" spans="1:30" s="33" customFormat="1" ht="17.45" customHeight="1" thickBot="1">
      <c r="A9" s="47"/>
      <c r="B9" s="47"/>
      <c r="C9" s="47"/>
      <c r="D9" s="47"/>
      <c r="E9" s="47"/>
      <c r="F9" s="47"/>
      <c r="G9" s="47"/>
      <c r="H9" s="47"/>
      <c r="I9" s="47"/>
      <c r="J9" s="47"/>
      <c r="K9" s="47"/>
      <c r="L9" s="49"/>
      <c r="M9" s="47"/>
      <c r="N9" s="47"/>
      <c r="O9" s="47"/>
      <c r="P9" s="47"/>
      <c r="Q9" s="47"/>
      <c r="R9" s="47"/>
      <c r="S9" s="47"/>
      <c r="T9" s="47"/>
      <c r="U9" s="47"/>
      <c r="V9" s="50"/>
      <c r="W9" s="47"/>
      <c r="X9" s="47"/>
      <c r="Y9" s="47"/>
      <c r="Z9" s="47"/>
      <c r="AA9" s="47"/>
      <c r="AB9" s="47"/>
      <c r="AC9" s="47"/>
      <c r="AD9" s="47"/>
    </row>
    <row r="10" spans="1:30" ht="24" thickBot="1">
      <c r="A10" s="51" t="s">
        <v>38</v>
      </c>
      <c r="B10" s="300" t="s">
        <v>39</v>
      </c>
      <c r="C10" s="301"/>
      <c r="D10" s="302"/>
      <c r="E10" s="302"/>
      <c r="F10" s="303"/>
      <c r="G10" s="304"/>
      <c r="H10" s="304"/>
      <c r="I10" s="305"/>
      <c r="J10" s="303"/>
      <c r="K10" s="306"/>
      <c r="L10" s="35"/>
      <c r="M10" s="35"/>
      <c r="N10" s="35"/>
      <c r="O10" s="35"/>
      <c r="P10" s="35"/>
      <c r="Q10" s="35"/>
      <c r="R10" s="35"/>
      <c r="S10" s="35"/>
      <c r="T10" s="35"/>
      <c r="U10" s="35"/>
      <c r="V10" s="298">
        <v>46034</v>
      </c>
      <c r="W10" s="35"/>
      <c r="X10" s="35"/>
      <c r="Y10" s="35"/>
      <c r="Z10" s="35"/>
      <c r="AA10" s="35"/>
      <c r="AB10" s="35"/>
      <c r="AC10" s="35"/>
      <c r="AD10" s="35"/>
    </row>
    <row r="11" spans="1:30" ht="21.75" customHeight="1" thickBot="1">
      <c r="A11" s="54" t="s">
        <v>40</v>
      </c>
      <c r="B11" s="54"/>
      <c r="C11" s="54"/>
      <c r="D11" s="54"/>
      <c r="E11" s="55"/>
      <c r="F11" s="56"/>
      <c r="G11" s="56"/>
      <c r="H11" s="56"/>
      <c r="I11" s="56"/>
      <c r="J11" s="57"/>
      <c r="K11" s="55"/>
      <c r="L11" s="55"/>
      <c r="M11" s="58"/>
      <c r="N11" s="58"/>
      <c r="O11" s="381" t="s">
        <v>41</v>
      </c>
      <c r="P11" s="382"/>
      <c r="Q11" s="382"/>
      <c r="R11" s="382"/>
      <c r="S11" s="382"/>
      <c r="T11" s="382"/>
      <c r="U11" s="382"/>
      <c r="V11" s="383"/>
      <c r="W11" s="35"/>
      <c r="X11" s="35"/>
      <c r="Y11" s="35"/>
      <c r="Z11" s="35"/>
      <c r="AA11" s="35"/>
      <c r="AB11" s="35"/>
      <c r="AC11" s="35"/>
      <c r="AD11" s="35"/>
    </row>
    <row r="12" spans="1:30" ht="27.75" customHeight="1" thickBot="1">
      <c r="A12" s="59"/>
      <c r="B12" s="60"/>
      <c r="C12" s="384" t="s">
        <v>42</v>
      </c>
      <c r="D12" s="385"/>
      <c r="E12" s="386" t="s">
        <v>43</v>
      </c>
      <c r="F12" s="387"/>
      <c r="G12" s="387"/>
      <c r="H12" s="387"/>
      <c r="I12" s="387"/>
      <c r="J12" s="388"/>
      <c r="K12" s="389" t="s">
        <v>44</v>
      </c>
      <c r="L12" s="390"/>
      <c r="M12" s="390"/>
      <c r="N12" s="391"/>
      <c r="O12" s="392" t="s">
        <v>45</v>
      </c>
      <c r="P12" s="393"/>
      <c r="Q12" s="393"/>
      <c r="R12" s="393"/>
      <c r="S12" s="393"/>
      <c r="T12" s="394"/>
      <c r="U12" s="395" t="s">
        <v>46</v>
      </c>
      <c r="V12" s="396"/>
      <c r="W12" s="35"/>
      <c r="X12" s="35"/>
      <c r="Y12" s="35"/>
      <c r="Z12" s="35"/>
      <c r="AA12" s="35"/>
      <c r="AB12" s="35"/>
      <c r="AC12" s="35"/>
      <c r="AD12" s="35"/>
    </row>
    <row r="13" spans="1:30" s="74" customFormat="1" ht="53.45" customHeight="1" thickBot="1">
      <c r="A13" s="61" t="s">
        <v>47</v>
      </c>
      <c r="B13" s="62" t="s">
        <v>48</v>
      </c>
      <c r="C13" s="63" t="s">
        <v>49</v>
      </c>
      <c r="D13" s="64" t="s">
        <v>50</v>
      </c>
      <c r="E13" s="65" t="s">
        <v>51</v>
      </c>
      <c r="F13" s="66" t="s">
        <v>52</v>
      </c>
      <c r="G13" s="66" t="s">
        <v>53</v>
      </c>
      <c r="H13" s="66" t="s">
        <v>54</v>
      </c>
      <c r="I13" s="67" t="s">
        <v>55</v>
      </c>
      <c r="J13" s="68" t="s">
        <v>56</v>
      </c>
      <c r="K13" s="65" t="s">
        <v>57</v>
      </c>
      <c r="L13" s="69" t="s">
        <v>58</v>
      </c>
      <c r="M13" s="70" t="s">
        <v>59</v>
      </c>
      <c r="N13" s="71" t="s">
        <v>60</v>
      </c>
      <c r="O13" s="65" t="s">
        <v>51</v>
      </c>
      <c r="P13" s="66" t="s">
        <v>52</v>
      </c>
      <c r="Q13" s="66" t="s">
        <v>53</v>
      </c>
      <c r="R13" s="66" t="s">
        <v>61</v>
      </c>
      <c r="S13" s="67" t="s">
        <v>55</v>
      </c>
      <c r="T13" s="68" t="s">
        <v>56</v>
      </c>
      <c r="U13" s="72" t="s">
        <v>62</v>
      </c>
      <c r="V13" s="68" t="s">
        <v>63</v>
      </c>
      <c r="W13" s="73"/>
      <c r="X13" s="35"/>
      <c r="Y13" s="35"/>
      <c r="Z13" s="35"/>
      <c r="AA13" s="53"/>
      <c r="AB13" s="53"/>
      <c r="AC13" s="53"/>
      <c r="AD13" s="53"/>
    </row>
    <row r="14" spans="1:30" ht="14.1" customHeight="1">
      <c r="A14" s="367" t="s">
        <v>64</v>
      </c>
      <c r="B14" s="10" t="s">
        <v>65</v>
      </c>
      <c r="C14" s="11">
        <v>520</v>
      </c>
      <c r="D14" s="12">
        <f>+C14/ ($C$42-$C$41)</f>
        <v>0.50485436893203883</v>
      </c>
      <c r="E14" s="260">
        <v>16</v>
      </c>
      <c r="F14" s="261">
        <v>0.02</v>
      </c>
      <c r="G14" s="261">
        <v>0.25</v>
      </c>
      <c r="H14" s="261">
        <v>1.2</v>
      </c>
      <c r="I14" s="262">
        <v>0.15</v>
      </c>
      <c r="J14" s="263">
        <v>50</v>
      </c>
      <c r="K14" s="13">
        <v>5500</v>
      </c>
      <c r="L14" s="322">
        <v>4600</v>
      </c>
      <c r="M14" s="15">
        <v>750</v>
      </c>
      <c r="N14" s="324">
        <v>700</v>
      </c>
      <c r="O14" s="75">
        <f t="shared" ref="O14:T37" si="0">$D14*E14</f>
        <v>8.0776699029126213</v>
      </c>
      <c r="P14" s="76">
        <f t="shared" si="0"/>
        <v>1.0097087378640776E-2</v>
      </c>
      <c r="Q14" s="76">
        <f t="shared" si="0"/>
        <v>0.12621359223300971</v>
      </c>
      <c r="R14" s="76">
        <f t="shared" si="0"/>
        <v>0.60582524271844662</v>
      </c>
      <c r="S14" s="76">
        <f t="shared" si="0"/>
        <v>7.5728155339805828E-2</v>
      </c>
      <c r="T14" s="77">
        <f t="shared" si="0"/>
        <v>25.242718446601941</v>
      </c>
      <c r="U14" s="78">
        <f>IFERROR(($K14/$L14)*$D14,0)</f>
        <v>0.60363022372308994</v>
      </c>
      <c r="V14" s="79">
        <f>IFERROR(($M14/$N14)*$D14,0)</f>
        <v>0.5409153952843273</v>
      </c>
      <c r="W14" s="35"/>
      <c r="X14" s="35"/>
      <c r="Y14" s="35"/>
      <c r="Z14" s="35"/>
      <c r="AA14" s="35"/>
      <c r="AB14" s="35"/>
      <c r="AC14" s="35"/>
      <c r="AD14" s="35"/>
    </row>
    <row r="15" spans="1:30" ht="14.1" customHeight="1">
      <c r="A15" s="368"/>
      <c r="B15" s="17" t="s">
        <v>66</v>
      </c>
      <c r="C15" s="18">
        <v>510</v>
      </c>
      <c r="D15" s="12">
        <f t="shared" ref="D15:D25" si="1">+C15/ (C$42-C$41)</f>
        <v>0.49514563106796117</v>
      </c>
      <c r="E15" s="13">
        <v>11</v>
      </c>
      <c r="F15" s="264">
        <v>0.01</v>
      </c>
      <c r="G15" s="264">
        <v>0.2</v>
      </c>
      <c r="H15" s="264">
        <v>1.5</v>
      </c>
      <c r="I15" s="16">
        <v>0.1</v>
      </c>
      <c r="J15" s="14">
        <v>20</v>
      </c>
      <c r="K15" s="13">
        <v>5100</v>
      </c>
      <c r="L15" s="322">
        <v>4600</v>
      </c>
      <c r="M15" s="15">
        <v>720</v>
      </c>
      <c r="N15" s="322">
        <v>700</v>
      </c>
      <c r="O15" s="80">
        <f t="shared" si="0"/>
        <v>5.4466019417475726</v>
      </c>
      <c r="P15" s="81">
        <f t="shared" si="0"/>
        <v>4.9514563106796122E-3</v>
      </c>
      <c r="Q15" s="81">
        <f t="shared" si="0"/>
        <v>9.9029126213592236E-2</v>
      </c>
      <c r="R15" s="81">
        <f t="shared" si="0"/>
        <v>0.74271844660194175</v>
      </c>
      <c r="S15" s="81">
        <f t="shared" si="0"/>
        <v>4.9514563106796118E-2</v>
      </c>
      <c r="T15" s="82">
        <f t="shared" si="0"/>
        <v>9.9029126213592242</v>
      </c>
      <c r="U15" s="80">
        <f>IFERROR(($K15/$L15)*$D15,0)</f>
        <v>0.54896580835795694</v>
      </c>
      <c r="V15" s="82">
        <f>IFERROR(($M15/$N15)*$D15,0)</f>
        <v>0.50929264909847427</v>
      </c>
      <c r="W15" s="35"/>
      <c r="X15" s="35"/>
      <c r="Y15" s="35"/>
      <c r="Z15" s="35"/>
      <c r="AA15" s="35"/>
      <c r="AB15" s="35"/>
      <c r="AC15" s="35"/>
      <c r="AD15" s="35"/>
    </row>
    <row r="16" spans="1:30" ht="14.1" customHeight="1">
      <c r="A16" s="83"/>
      <c r="B16" s="19"/>
      <c r="C16" s="18"/>
      <c r="D16" s="12">
        <f t="shared" si="1"/>
        <v>0</v>
      </c>
      <c r="E16" s="13"/>
      <c r="F16" s="264"/>
      <c r="G16" s="264"/>
      <c r="H16" s="264"/>
      <c r="I16" s="16"/>
      <c r="J16" s="14"/>
      <c r="K16" s="13"/>
      <c r="L16" s="322"/>
      <c r="M16" s="15"/>
      <c r="N16" s="322"/>
      <c r="O16" s="80">
        <f t="shared" si="0"/>
        <v>0</v>
      </c>
      <c r="P16" s="81">
        <f t="shared" si="0"/>
        <v>0</v>
      </c>
      <c r="Q16" s="81">
        <f t="shared" si="0"/>
        <v>0</v>
      </c>
      <c r="R16" s="81">
        <f t="shared" si="0"/>
        <v>0</v>
      </c>
      <c r="S16" s="81">
        <f t="shared" si="0"/>
        <v>0</v>
      </c>
      <c r="T16" s="82">
        <f t="shared" si="0"/>
        <v>0</v>
      </c>
      <c r="U16" s="80">
        <f t="shared" ref="U16:U40" si="2">IFERROR(($K16/$L16)*$D16,0)</f>
        <v>0</v>
      </c>
      <c r="V16" s="82">
        <f t="shared" ref="V16:V40" si="3">IFERROR(($M16/$N16)*$D16,0)</f>
        <v>0</v>
      </c>
      <c r="W16" s="35"/>
      <c r="X16" s="35"/>
      <c r="Y16" s="35"/>
      <c r="Z16" s="35"/>
      <c r="AA16" s="35"/>
      <c r="AB16" s="35"/>
      <c r="AC16" s="35"/>
      <c r="AD16" s="35"/>
    </row>
    <row r="17" spans="1:30" ht="14.1" customHeight="1">
      <c r="A17" s="83"/>
      <c r="B17" s="19"/>
      <c r="C17" s="18"/>
      <c r="D17" s="12">
        <f t="shared" si="1"/>
        <v>0</v>
      </c>
      <c r="E17" s="13"/>
      <c r="F17" s="264"/>
      <c r="G17" s="264"/>
      <c r="H17" s="264"/>
      <c r="I17" s="16"/>
      <c r="J17" s="14"/>
      <c r="K17" s="13"/>
      <c r="L17" s="322"/>
      <c r="M17" s="15"/>
      <c r="N17" s="322"/>
      <c r="O17" s="80">
        <f t="shared" si="0"/>
        <v>0</v>
      </c>
      <c r="P17" s="81">
        <f t="shared" si="0"/>
        <v>0</v>
      </c>
      <c r="Q17" s="81">
        <f t="shared" si="0"/>
        <v>0</v>
      </c>
      <c r="R17" s="81">
        <f t="shared" si="0"/>
        <v>0</v>
      </c>
      <c r="S17" s="81">
        <f t="shared" si="0"/>
        <v>0</v>
      </c>
      <c r="T17" s="82">
        <f t="shared" si="0"/>
        <v>0</v>
      </c>
      <c r="U17" s="80">
        <f t="shared" si="2"/>
        <v>0</v>
      </c>
      <c r="V17" s="82">
        <f t="shared" si="3"/>
        <v>0</v>
      </c>
      <c r="W17" s="35"/>
      <c r="X17" s="35"/>
      <c r="Y17" s="35"/>
      <c r="Z17" s="35"/>
      <c r="AA17" s="35"/>
      <c r="AB17" s="35"/>
      <c r="AC17" s="35"/>
      <c r="AD17" s="35"/>
    </row>
    <row r="18" spans="1:30" ht="14.1" customHeight="1">
      <c r="A18" s="83"/>
      <c r="B18" s="19"/>
      <c r="C18" s="18"/>
      <c r="D18" s="12">
        <f t="shared" si="1"/>
        <v>0</v>
      </c>
      <c r="E18" s="13"/>
      <c r="F18" s="264"/>
      <c r="G18" s="264"/>
      <c r="H18" s="264"/>
      <c r="I18" s="16"/>
      <c r="J18" s="14"/>
      <c r="K18" s="13"/>
      <c r="L18" s="322"/>
      <c r="M18" s="15"/>
      <c r="N18" s="322"/>
      <c r="O18" s="80">
        <f t="shared" si="0"/>
        <v>0</v>
      </c>
      <c r="P18" s="81">
        <f t="shared" si="0"/>
        <v>0</v>
      </c>
      <c r="Q18" s="81">
        <f t="shared" si="0"/>
        <v>0</v>
      </c>
      <c r="R18" s="81">
        <f t="shared" si="0"/>
        <v>0</v>
      </c>
      <c r="S18" s="81">
        <f t="shared" si="0"/>
        <v>0</v>
      </c>
      <c r="T18" s="82">
        <f t="shared" si="0"/>
        <v>0</v>
      </c>
      <c r="U18" s="80">
        <f t="shared" si="2"/>
        <v>0</v>
      </c>
      <c r="V18" s="82">
        <f t="shared" si="3"/>
        <v>0</v>
      </c>
      <c r="W18" s="35"/>
      <c r="X18" s="35"/>
      <c r="Y18" s="35"/>
      <c r="Z18" s="35"/>
      <c r="AA18" s="35"/>
      <c r="AB18" s="35"/>
      <c r="AC18" s="35"/>
      <c r="AD18" s="35"/>
    </row>
    <row r="19" spans="1:30" ht="14.1" customHeight="1">
      <c r="A19" s="83"/>
      <c r="B19" s="19"/>
      <c r="C19" s="18"/>
      <c r="D19" s="12">
        <f t="shared" si="1"/>
        <v>0</v>
      </c>
      <c r="E19" s="13"/>
      <c r="F19" s="264"/>
      <c r="G19" s="264"/>
      <c r="H19" s="264"/>
      <c r="I19" s="16"/>
      <c r="J19" s="14"/>
      <c r="K19" s="13"/>
      <c r="L19" s="322"/>
      <c r="M19" s="15"/>
      <c r="N19" s="322"/>
      <c r="O19" s="80">
        <f t="shared" si="0"/>
        <v>0</v>
      </c>
      <c r="P19" s="81">
        <f t="shared" si="0"/>
        <v>0</v>
      </c>
      <c r="Q19" s="81">
        <f t="shared" si="0"/>
        <v>0</v>
      </c>
      <c r="R19" s="81">
        <f t="shared" si="0"/>
        <v>0</v>
      </c>
      <c r="S19" s="81">
        <f t="shared" si="0"/>
        <v>0</v>
      </c>
      <c r="T19" s="82">
        <f t="shared" si="0"/>
        <v>0</v>
      </c>
      <c r="U19" s="80">
        <f t="shared" si="2"/>
        <v>0</v>
      </c>
      <c r="V19" s="82">
        <f t="shared" si="3"/>
        <v>0</v>
      </c>
      <c r="W19" s="35"/>
      <c r="X19" s="35"/>
      <c r="Y19" s="35"/>
      <c r="Z19" s="35"/>
      <c r="AA19" s="35"/>
      <c r="AB19" s="35"/>
      <c r="AC19" s="35"/>
      <c r="AD19" s="35"/>
    </row>
    <row r="20" spans="1:30" ht="14.1" customHeight="1">
      <c r="A20" s="84"/>
      <c r="B20" s="17"/>
      <c r="C20" s="18"/>
      <c r="D20" s="12">
        <f t="shared" si="1"/>
        <v>0</v>
      </c>
      <c r="E20" s="13"/>
      <c r="F20" s="264"/>
      <c r="G20" s="264"/>
      <c r="H20" s="264"/>
      <c r="I20" s="16"/>
      <c r="J20" s="14"/>
      <c r="K20" s="13"/>
      <c r="L20" s="322"/>
      <c r="M20" s="15"/>
      <c r="N20" s="322"/>
      <c r="O20" s="80">
        <f t="shared" si="0"/>
        <v>0</v>
      </c>
      <c r="P20" s="81">
        <f t="shared" si="0"/>
        <v>0</v>
      </c>
      <c r="Q20" s="81">
        <f t="shared" si="0"/>
        <v>0</v>
      </c>
      <c r="R20" s="81">
        <f t="shared" si="0"/>
        <v>0</v>
      </c>
      <c r="S20" s="81">
        <f t="shared" si="0"/>
        <v>0</v>
      </c>
      <c r="T20" s="82">
        <f t="shared" si="0"/>
        <v>0</v>
      </c>
      <c r="U20" s="80">
        <f t="shared" si="2"/>
        <v>0</v>
      </c>
      <c r="V20" s="82">
        <f t="shared" si="3"/>
        <v>0</v>
      </c>
      <c r="W20" s="35"/>
      <c r="X20" s="35"/>
      <c r="Y20" s="35"/>
      <c r="Z20" s="35"/>
      <c r="AA20" s="35"/>
      <c r="AB20" s="35"/>
      <c r="AC20" s="35"/>
      <c r="AD20" s="35"/>
    </row>
    <row r="21" spans="1:30" ht="14.1" customHeight="1" thickBot="1">
      <c r="A21" s="85"/>
      <c r="B21" s="20"/>
      <c r="C21" s="18"/>
      <c r="D21" s="12">
        <f t="shared" si="1"/>
        <v>0</v>
      </c>
      <c r="E21" s="13"/>
      <c r="F21" s="264"/>
      <c r="G21" s="264"/>
      <c r="H21" s="264"/>
      <c r="I21" s="16"/>
      <c r="J21" s="14"/>
      <c r="K21" s="13"/>
      <c r="L21" s="322"/>
      <c r="M21" s="15"/>
      <c r="N21" s="322"/>
      <c r="O21" s="80">
        <f t="shared" si="0"/>
        <v>0</v>
      </c>
      <c r="P21" s="81">
        <f t="shared" si="0"/>
        <v>0</v>
      </c>
      <c r="Q21" s="81">
        <f t="shared" si="0"/>
        <v>0</v>
      </c>
      <c r="R21" s="81">
        <f t="shared" si="0"/>
        <v>0</v>
      </c>
      <c r="S21" s="81">
        <f t="shared" si="0"/>
        <v>0</v>
      </c>
      <c r="T21" s="82">
        <f t="shared" si="0"/>
        <v>0</v>
      </c>
      <c r="U21" s="80">
        <f t="shared" si="2"/>
        <v>0</v>
      </c>
      <c r="V21" s="82">
        <f t="shared" si="3"/>
        <v>0</v>
      </c>
      <c r="W21" s="35"/>
      <c r="X21" s="35"/>
      <c r="Y21" s="35"/>
      <c r="Z21" s="35"/>
      <c r="AA21" s="35"/>
      <c r="AB21" s="35"/>
      <c r="AC21" s="35"/>
      <c r="AD21" s="35"/>
    </row>
    <row r="22" spans="1:30" ht="14.1" customHeight="1">
      <c r="A22" s="86" t="s">
        <v>67</v>
      </c>
      <c r="B22" s="21"/>
      <c r="C22" s="18"/>
      <c r="D22" s="12">
        <f t="shared" si="1"/>
        <v>0</v>
      </c>
      <c r="E22" s="13"/>
      <c r="F22" s="264"/>
      <c r="G22" s="264"/>
      <c r="H22" s="264"/>
      <c r="I22" s="16"/>
      <c r="J22" s="14"/>
      <c r="K22" s="13"/>
      <c r="L22" s="322"/>
      <c r="M22" s="15"/>
      <c r="N22" s="322"/>
      <c r="O22" s="80">
        <f t="shared" si="0"/>
        <v>0</v>
      </c>
      <c r="P22" s="81">
        <f t="shared" si="0"/>
        <v>0</v>
      </c>
      <c r="Q22" s="81">
        <f t="shared" si="0"/>
        <v>0</v>
      </c>
      <c r="R22" s="81">
        <f t="shared" si="0"/>
        <v>0</v>
      </c>
      <c r="S22" s="81">
        <f t="shared" si="0"/>
        <v>0</v>
      </c>
      <c r="T22" s="82">
        <f t="shared" si="0"/>
        <v>0</v>
      </c>
      <c r="U22" s="80">
        <f t="shared" si="2"/>
        <v>0</v>
      </c>
      <c r="V22" s="82">
        <f t="shared" si="3"/>
        <v>0</v>
      </c>
      <c r="W22" s="35"/>
      <c r="X22" s="35"/>
      <c r="Y22" s="35"/>
      <c r="Z22" s="35"/>
      <c r="AA22" s="35"/>
      <c r="AB22" s="35"/>
      <c r="AC22" s="35"/>
      <c r="AD22" s="35"/>
    </row>
    <row r="23" spans="1:30" ht="14.1" customHeight="1">
      <c r="A23" s="87"/>
      <c r="B23" s="17"/>
      <c r="C23" s="18"/>
      <c r="D23" s="12">
        <f t="shared" si="1"/>
        <v>0</v>
      </c>
      <c r="E23" s="13"/>
      <c r="F23" s="264"/>
      <c r="G23" s="264"/>
      <c r="H23" s="264"/>
      <c r="I23" s="16"/>
      <c r="J23" s="14"/>
      <c r="K23" s="13"/>
      <c r="L23" s="322"/>
      <c r="M23" s="15"/>
      <c r="N23" s="322"/>
      <c r="O23" s="80">
        <f t="shared" si="0"/>
        <v>0</v>
      </c>
      <c r="P23" s="81">
        <f t="shared" si="0"/>
        <v>0</v>
      </c>
      <c r="Q23" s="81">
        <f t="shared" si="0"/>
        <v>0</v>
      </c>
      <c r="R23" s="81">
        <f t="shared" si="0"/>
        <v>0</v>
      </c>
      <c r="S23" s="81">
        <f t="shared" si="0"/>
        <v>0</v>
      </c>
      <c r="T23" s="82">
        <f t="shared" si="0"/>
        <v>0</v>
      </c>
      <c r="U23" s="80">
        <f t="shared" si="2"/>
        <v>0</v>
      </c>
      <c r="V23" s="82">
        <f t="shared" si="3"/>
        <v>0</v>
      </c>
      <c r="W23" s="35"/>
      <c r="X23" s="35"/>
      <c r="Y23" s="35"/>
      <c r="Z23" s="35"/>
      <c r="AA23" s="35"/>
      <c r="AB23" s="35"/>
      <c r="AC23" s="35"/>
      <c r="AD23" s="35"/>
    </row>
    <row r="24" spans="1:30" ht="14.1" customHeight="1">
      <c r="A24" s="87"/>
      <c r="B24" s="21"/>
      <c r="C24" s="18"/>
      <c r="D24" s="12">
        <f t="shared" si="1"/>
        <v>0</v>
      </c>
      <c r="E24" s="13"/>
      <c r="F24" s="264"/>
      <c r="G24" s="264"/>
      <c r="H24" s="264"/>
      <c r="I24" s="16"/>
      <c r="J24" s="14"/>
      <c r="K24" s="13"/>
      <c r="L24" s="322"/>
      <c r="M24" s="15"/>
      <c r="N24" s="322"/>
      <c r="O24" s="80">
        <f t="shared" si="0"/>
        <v>0</v>
      </c>
      <c r="P24" s="81">
        <f t="shared" si="0"/>
        <v>0</v>
      </c>
      <c r="Q24" s="81">
        <f t="shared" si="0"/>
        <v>0</v>
      </c>
      <c r="R24" s="81">
        <f t="shared" si="0"/>
        <v>0</v>
      </c>
      <c r="S24" s="81">
        <f t="shared" si="0"/>
        <v>0</v>
      </c>
      <c r="T24" s="82">
        <f t="shared" si="0"/>
        <v>0</v>
      </c>
      <c r="U24" s="80">
        <f t="shared" si="2"/>
        <v>0</v>
      </c>
      <c r="V24" s="82">
        <f t="shared" si="3"/>
        <v>0</v>
      </c>
      <c r="W24" s="35"/>
      <c r="X24" s="35"/>
      <c r="Y24" s="35"/>
      <c r="Z24" s="35"/>
      <c r="AA24" s="35"/>
      <c r="AB24" s="35"/>
      <c r="AC24" s="35"/>
      <c r="AD24" s="35"/>
    </row>
    <row r="25" spans="1:30" ht="14.1" customHeight="1" thickBot="1">
      <c r="A25" s="87"/>
      <c r="B25" s="19"/>
      <c r="C25" s="18"/>
      <c r="D25" s="12">
        <f t="shared" si="1"/>
        <v>0</v>
      </c>
      <c r="E25" s="13"/>
      <c r="F25" s="264"/>
      <c r="G25" s="264"/>
      <c r="H25" s="264"/>
      <c r="I25" s="16"/>
      <c r="J25" s="14"/>
      <c r="K25" s="13"/>
      <c r="L25" s="322"/>
      <c r="M25" s="15"/>
      <c r="N25" s="322"/>
      <c r="O25" s="80">
        <f t="shared" si="0"/>
        <v>0</v>
      </c>
      <c r="P25" s="81">
        <f t="shared" si="0"/>
        <v>0</v>
      </c>
      <c r="Q25" s="81">
        <f t="shared" si="0"/>
        <v>0</v>
      </c>
      <c r="R25" s="81">
        <f t="shared" si="0"/>
        <v>0</v>
      </c>
      <c r="S25" s="81">
        <f t="shared" si="0"/>
        <v>0</v>
      </c>
      <c r="T25" s="82">
        <f t="shared" si="0"/>
        <v>0</v>
      </c>
      <c r="U25" s="80">
        <f t="shared" si="2"/>
        <v>0</v>
      </c>
      <c r="V25" s="82">
        <f t="shared" si="3"/>
        <v>0</v>
      </c>
      <c r="W25" s="35"/>
      <c r="X25" s="35"/>
      <c r="Y25" s="35"/>
      <c r="Z25" s="35"/>
      <c r="AA25" s="35"/>
      <c r="AB25" s="35"/>
      <c r="AC25" s="35"/>
      <c r="AD25" s="35"/>
    </row>
    <row r="26" spans="1:30" ht="14.1" customHeight="1">
      <c r="A26" s="86" t="s">
        <v>68</v>
      </c>
      <c r="B26" s="22"/>
      <c r="C26" s="18"/>
      <c r="D26" s="12">
        <f t="shared" ref="D26:D27" si="4">+C26/ (C$42-C$41)</f>
        <v>0</v>
      </c>
      <c r="E26" s="13"/>
      <c r="F26" s="264"/>
      <c r="G26" s="264"/>
      <c r="H26" s="264"/>
      <c r="I26" s="16"/>
      <c r="J26" s="14"/>
      <c r="K26" s="13"/>
      <c r="L26" s="322"/>
      <c r="M26" s="15"/>
      <c r="N26" s="322"/>
      <c r="O26" s="80">
        <f t="shared" si="0"/>
        <v>0</v>
      </c>
      <c r="P26" s="81">
        <f t="shared" si="0"/>
        <v>0</v>
      </c>
      <c r="Q26" s="81">
        <f t="shared" si="0"/>
        <v>0</v>
      </c>
      <c r="R26" s="81">
        <f t="shared" si="0"/>
        <v>0</v>
      </c>
      <c r="S26" s="81">
        <f t="shared" si="0"/>
        <v>0</v>
      </c>
      <c r="T26" s="82">
        <f t="shared" si="0"/>
        <v>0</v>
      </c>
      <c r="U26" s="80">
        <f t="shared" si="2"/>
        <v>0</v>
      </c>
      <c r="V26" s="82">
        <f t="shared" si="3"/>
        <v>0</v>
      </c>
      <c r="W26" s="35"/>
      <c r="X26" s="35"/>
      <c r="Y26" s="35"/>
      <c r="Z26" s="35"/>
      <c r="AA26" s="35"/>
      <c r="AB26" s="35"/>
      <c r="AC26" s="35"/>
      <c r="AD26" s="35"/>
    </row>
    <row r="27" spans="1:30" ht="14.1" customHeight="1" thickBot="1">
      <c r="A27" s="87"/>
      <c r="B27" s="21"/>
      <c r="C27" s="18"/>
      <c r="D27" s="12">
        <f t="shared" si="4"/>
        <v>0</v>
      </c>
      <c r="E27" s="13"/>
      <c r="F27" s="264"/>
      <c r="G27" s="264"/>
      <c r="H27" s="264"/>
      <c r="I27" s="16"/>
      <c r="J27" s="14"/>
      <c r="K27" s="13"/>
      <c r="L27" s="322"/>
      <c r="M27" s="15"/>
      <c r="N27" s="322"/>
      <c r="O27" s="80">
        <f t="shared" si="0"/>
        <v>0</v>
      </c>
      <c r="P27" s="81">
        <f t="shared" si="0"/>
        <v>0</v>
      </c>
      <c r="Q27" s="81">
        <f t="shared" si="0"/>
        <v>0</v>
      </c>
      <c r="R27" s="81">
        <f t="shared" si="0"/>
        <v>0</v>
      </c>
      <c r="S27" s="81">
        <f t="shared" si="0"/>
        <v>0</v>
      </c>
      <c r="T27" s="82">
        <f t="shared" si="0"/>
        <v>0</v>
      </c>
      <c r="U27" s="80">
        <f t="shared" si="2"/>
        <v>0</v>
      </c>
      <c r="V27" s="82">
        <f t="shared" si="3"/>
        <v>0</v>
      </c>
      <c r="W27" s="35"/>
      <c r="X27" s="35"/>
      <c r="Y27" s="35"/>
      <c r="Z27" s="35"/>
      <c r="AA27" s="35"/>
      <c r="AB27" s="35"/>
      <c r="AC27" s="35"/>
      <c r="AD27" s="35"/>
    </row>
    <row r="28" spans="1:30" ht="14.1" customHeight="1">
      <c r="A28" s="88" t="s">
        <v>69</v>
      </c>
      <c r="B28" s="22"/>
      <c r="C28" s="18"/>
      <c r="D28" s="12">
        <f t="shared" ref="D28:D40" si="5">+C28/ (C$42-C$41)</f>
        <v>0</v>
      </c>
      <c r="E28" s="13"/>
      <c r="F28" s="264"/>
      <c r="G28" s="264"/>
      <c r="H28" s="264"/>
      <c r="I28" s="16"/>
      <c r="J28" s="14"/>
      <c r="K28" s="13"/>
      <c r="L28" s="322"/>
      <c r="M28" s="15"/>
      <c r="N28" s="322"/>
      <c r="O28" s="80">
        <f t="shared" si="0"/>
        <v>0</v>
      </c>
      <c r="P28" s="81">
        <f t="shared" si="0"/>
        <v>0</v>
      </c>
      <c r="Q28" s="81">
        <f t="shared" si="0"/>
        <v>0</v>
      </c>
      <c r="R28" s="81">
        <f t="shared" si="0"/>
        <v>0</v>
      </c>
      <c r="S28" s="81">
        <f t="shared" si="0"/>
        <v>0</v>
      </c>
      <c r="T28" s="82">
        <f t="shared" si="0"/>
        <v>0</v>
      </c>
      <c r="U28" s="80">
        <f t="shared" si="2"/>
        <v>0</v>
      </c>
      <c r="V28" s="82">
        <f t="shared" si="3"/>
        <v>0</v>
      </c>
      <c r="W28" s="35"/>
      <c r="X28" s="35"/>
      <c r="Y28" s="35"/>
      <c r="Z28" s="35"/>
      <c r="AA28" s="35"/>
      <c r="AB28" s="35"/>
      <c r="AC28" s="35"/>
      <c r="AD28" s="35"/>
    </row>
    <row r="29" spans="1:30" ht="14.1" customHeight="1" thickBot="1">
      <c r="A29" s="85"/>
      <c r="B29" s="23"/>
      <c r="C29" s="18"/>
      <c r="D29" s="12">
        <f t="shared" si="5"/>
        <v>0</v>
      </c>
      <c r="E29" s="13"/>
      <c r="F29" s="264"/>
      <c r="G29" s="264"/>
      <c r="H29" s="264"/>
      <c r="I29" s="16"/>
      <c r="J29" s="14"/>
      <c r="K29" s="13"/>
      <c r="L29" s="322"/>
      <c r="M29" s="15"/>
      <c r="N29" s="322"/>
      <c r="O29" s="80">
        <f t="shared" si="0"/>
        <v>0</v>
      </c>
      <c r="P29" s="81">
        <f t="shared" si="0"/>
        <v>0</v>
      </c>
      <c r="Q29" s="81">
        <f t="shared" si="0"/>
        <v>0</v>
      </c>
      <c r="R29" s="81">
        <f t="shared" si="0"/>
        <v>0</v>
      </c>
      <c r="S29" s="81">
        <f t="shared" si="0"/>
        <v>0</v>
      </c>
      <c r="T29" s="82">
        <f t="shared" si="0"/>
        <v>0</v>
      </c>
      <c r="U29" s="80">
        <f t="shared" si="2"/>
        <v>0</v>
      </c>
      <c r="V29" s="82">
        <f t="shared" si="3"/>
        <v>0</v>
      </c>
      <c r="W29" s="35"/>
      <c r="X29" s="35"/>
      <c r="Y29" s="35"/>
      <c r="Z29" s="35"/>
      <c r="AA29" s="35"/>
      <c r="AB29" s="35"/>
      <c r="AC29" s="35"/>
      <c r="AD29" s="35"/>
    </row>
    <row r="30" spans="1:30" ht="14.1" customHeight="1">
      <c r="A30" s="89" t="s">
        <v>70</v>
      </c>
      <c r="B30" s="22"/>
      <c r="C30" s="18"/>
      <c r="D30" s="12">
        <f t="shared" si="5"/>
        <v>0</v>
      </c>
      <c r="E30" s="13"/>
      <c r="F30" s="264"/>
      <c r="G30" s="264"/>
      <c r="H30" s="264"/>
      <c r="I30" s="16"/>
      <c r="J30" s="14"/>
      <c r="K30" s="13"/>
      <c r="L30" s="322"/>
      <c r="M30" s="15"/>
      <c r="N30" s="322"/>
      <c r="O30" s="80">
        <f t="shared" si="0"/>
        <v>0</v>
      </c>
      <c r="P30" s="81">
        <f t="shared" si="0"/>
        <v>0</v>
      </c>
      <c r="Q30" s="81">
        <f t="shared" si="0"/>
        <v>0</v>
      </c>
      <c r="R30" s="81">
        <f t="shared" si="0"/>
        <v>0</v>
      </c>
      <c r="S30" s="81">
        <f t="shared" si="0"/>
        <v>0</v>
      </c>
      <c r="T30" s="82">
        <f t="shared" si="0"/>
        <v>0</v>
      </c>
      <c r="U30" s="80">
        <f t="shared" si="2"/>
        <v>0</v>
      </c>
      <c r="V30" s="82">
        <f t="shared" si="3"/>
        <v>0</v>
      </c>
      <c r="W30" s="35"/>
      <c r="X30" s="35"/>
      <c r="Y30" s="35"/>
      <c r="Z30" s="35"/>
      <c r="AA30" s="35"/>
      <c r="AB30" s="35"/>
      <c r="AC30" s="35"/>
      <c r="AD30" s="35"/>
    </row>
    <row r="31" spans="1:30" ht="14.1" customHeight="1" thickBot="1">
      <c r="A31" s="90"/>
      <c r="B31" s="24"/>
      <c r="C31" s="18"/>
      <c r="D31" s="12">
        <f t="shared" si="5"/>
        <v>0</v>
      </c>
      <c r="E31" s="13"/>
      <c r="F31" s="264"/>
      <c r="G31" s="264"/>
      <c r="H31" s="264"/>
      <c r="I31" s="16"/>
      <c r="J31" s="14"/>
      <c r="K31" s="13"/>
      <c r="L31" s="322"/>
      <c r="M31" s="15"/>
      <c r="N31" s="322"/>
      <c r="O31" s="80">
        <f t="shared" si="0"/>
        <v>0</v>
      </c>
      <c r="P31" s="81">
        <f t="shared" si="0"/>
        <v>0</v>
      </c>
      <c r="Q31" s="81">
        <f t="shared" si="0"/>
        <v>0</v>
      </c>
      <c r="R31" s="81">
        <f t="shared" si="0"/>
        <v>0</v>
      </c>
      <c r="S31" s="81">
        <f t="shared" si="0"/>
        <v>0</v>
      </c>
      <c r="T31" s="82">
        <f t="shared" si="0"/>
        <v>0</v>
      </c>
      <c r="U31" s="80">
        <f t="shared" si="2"/>
        <v>0</v>
      </c>
      <c r="V31" s="82">
        <f t="shared" si="3"/>
        <v>0</v>
      </c>
      <c r="W31" s="35"/>
      <c r="X31" s="35"/>
      <c r="Y31" s="35"/>
      <c r="Z31" s="35"/>
      <c r="AA31" s="35"/>
      <c r="AB31" s="35"/>
      <c r="AC31" s="35"/>
      <c r="AD31" s="35"/>
    </row>
    <row r="32" spans="1:30" ht="14.1" customHeight="1">
      <c r="A32" s="89" t="s">
        <v>71</v>
      </c>
      <c r="B32" s="265"/>
      <c r="C32" s="18"/>
      <c r="D32" s="12">
        <f t="shared" si="5"/>
        <v>0</v>
      </c>
      <c r="E32" s="13"/>
      <c r="F32" s="264"/>
      <c r="G32" s="264"/>
      <c r="H32" s="264"/>
      <c r="I32" s="16"/>
      <c r="J32" s="14"/>
      <c r="K32" s="13"/>
      <c r="L32" s="322"/>
      <c r="M32" s="15"/>
      <c r="N32" s="322"/>
      <c r="O32" s="80">
        <f t="shared" si="0"/>
        <v>0</v>
      </c>
      <c r="P32" s="81">
        <f t="shared" si="0"/>
        <v>0</v>
      </c>
      <c r="Q32" s="81">
        <f t="shared" si="0"/>
        <v>0</v>
      </c>
      <c r="R32" s="81">
        <f t="shared" si="0"/>
        <v>0</v>
      </c>
      <c r="S32" s="81">
        <f t="shared" si="0"/>
        <v>0</v>
      </c>
      <c r="T32" s="82">
        <f t="shared" si="0"/>
        <v>0</v>
      </c>
      <c r="U32" s="80">
        <f t="shared" si="2"/>
        <v>0</v>
      </c>
      <c r="V32" s="82">
        <f t="shared" si="3"/>
        <v>0</v>
      </c>
      <c r="W32" s="35"/>
      <c r="X32" s="35"/>
      <c r="Y32" s="35"/>
      <c r="Z32" s="35"/>
      <c r="AA32" s="35"/>
      <c r="AB32" s="35"/>
      <c r="AC32" s="35"/>
      <c r="AD32" s="35"/>
    </row>
    <row r="33" spans="1:30" ht="14.1" customHeight="1" thickBot="1">
      <c r="A33" s="90"/>
      <c r="B33" s="24"/>
      <c r="C33" s="18"/>
      <c r="D33" s="12">
        <f t="shared" si="5"/>
        <v>0</v>
      </c>
      <c r="E33" s="13"/>
      <c r="F33" s="264"/>
      <c r="G33" s="264"/>
      <c r="H33" s="264"/>
      <c r="I33" s="16"/>
      <c r="J33" s="14"/>
      <c r="K33" s="13"/>
      <c r="L33" s="322"/>
      <c r="M33" s="15"/>
      <c r="N33" s="322"/>
      <c r="O33" s="80">
        <f t="shared" si="0"/>
        <v>0</v>
      </c>
      <c r="P33" s="81">
        <f t="shared" si="0"/>
        <v>0</v>
      </c>
      <c r="Q33" s="81">
        <f t="shared" si="0"/>
        <v>0</v>
      </c>
      <c r="R33" s="81">
        <f t="shared" si="0"/>
        <v>0</v>
      </c>
      <c r="S33" s="81">
        <f t="shared" si="0"/>
        <v>0</v>
      </c>
      <c r="T33" s="82">
        <f t="shared" si="0"/>
        <v>0</v>
      </c>
      <c r="U33" s="80">
        <f t="shared" si="2"/>
        <v>0</v>
      </c>
      <c r="V33" s="82">
        <f t="shared" si="3"/>
        <v>0</v>
      </c>
      <c r="W33" s="35"/>
      <c r="X33" s="35"/>
      <c r="Y33" s="35"/>
      <c r="Z33" s="35"/>
      <c r="AA33" s="35"/>
      <c r="AB33" s="35"/>
      <c r="AC33" s="35"/>
      <c r="AD33" s="35"/>
    </row>
    <row r="34" spans="1:30" ht="14.1" customHeight="1">
      <c r="A34" s="89" t="s">
        <v>72</v>
      </c>
      <c r="B34" s="22"/>
      <c r="C34" s="18"/>
      <c r="D34" s="12">
        <f t="shared" si="5"/>
        <v>0</v>
      </c>
      <c r="E34" s="13"/>
      <c r="F34" s="264"/>
      <c r="G34" s="264"/>
      <c r="H34" s="264"/>
      <c r="I34" s="16"/>
      <c r="J34" s="14"/>
      <c r="K34" s="13"/>
      <c r="L34" s="322"/>
      <c r="M34" s="15"/>
      <c r="N34" s="322"/>
      <c r="O34" s="80">
        <f t="shared" si="0"/>
        <v>0</v>
      </c>
      <c r="P34" s="81">
        <f t="shared" si="0"/>
        <v>0</v>
      </c>
      <c r="Q34" s="81">
        <f t="shared" si="0"/>
        <v>0</v>
      </c>
      <c r="R34" s="81">
        <f t="shared" si="0"/>
        <v>0</v>
      </c>
      <c r="S34" s="81">
        <f t="shared" si="0"/>
        <v>0</v>
      </c>
      <c r="T34" s="82">
        <f t="shared" si="0"/>
        <v>0</v>
      </c>
      <c r="U34" s="80">
        <f t="shared" si="2"/>
        <v>0</v>
      </c>
      <c r="V34" s="82">
        <f t="shared" si="3"/>
        <v>0</v>
      </c>
      <c r="W34" s="35"/>
      <c r="X34" s="35"/>
      <c r="Y34" s="35"/>
      <c r="Z34" s="35"/>
      <c r="AA34" s="35"/>
      <c r="AB34" s="35"/>
      <c r="AC34" s="35"/>
      <c r="AD34" s="35"/>
    </row>
    <row r="35" spans="1:30" ht="14.1" customHeight="1" thickBot="1">
      <c r="A35" s="91"/>
      <c r="B35" s="20"/>
      <c r="C35" s="18"/>
      <c r="D35" s="12">
        <f t="shared" si="5"/>
        <v>0</v>
      </c>
      <c r="E35" s="13"/>
      <c r="F35" s="264"/>
      <c r="G35" s="264"/>
      <c r="H35" s="264"/>
      <c r="I35" s="16"/>
      <c r="J35" s="14"/>
      <c r="K35" s="13"/>
      <c r="L35" s="322"/>
      <c r="M35" s="15"/>
      <c r="N35" s="322"/>
      <c r="O35" s="80">
        <f t="shared" si="0"/>
        <v>0</v>
      </c>
      <c r="P35" s="81">
        <f t="shared" si="0"/>
        <v>0</v>
      </c>
      <c r="Q35" s="81">
        <f t="shared" si="0"/>
        <v>0</v>
      </c>
      <c r="R35" s="81">
        <f t="shared" si="0"/>
        <v>0</v>
      </c>
      <c r="S35" s="81">
        <f t="shared" si="0"/>
        <v>0</v>
      </c>
      <c r="T35" s="82">
        <f t="shared" si="0"/>
        <v>0</v>
      </c>
      <c r="U35" s="80">
        <f t="shared" si="2"/>
        <v>0</v>
      </c>
      <c r="V35" s="82">
        <f t="shared" si="3"/>
        <v>0</v>
      </c>
      <c r="W35" s="35"/>
      <c r="X35" s="35"/>
      <c r="Y35" s="35"/>
      <c r="Z35" s="35"/>
      <c r="AA35" s="35"/>
      <c r="AB35" s="35"/>
      <c r="AC35" s="35"/>
      <c r="AD35" s="35"/>
    </row>
    <row r="36" spans="1:30" ht="14.1" customHeight="1">
      <c r="A36" s="92" t="s">
        <v>73</v>
      </c>
      <c r="B36" s="23"/>
      <c r="C36" s="18"/>
      <c r="D36" s="12">
        <f t="shared" si="5"/>
        <v>0</v>
      </c>
      <c r="E36" s="13"/>
      <c r="F36" s="264"/>
      <c r="G36" s="264"/>
      <c r="H36" s="264"/>
      <c r="I36" s="16"/>
      <c r="J36" s="14"/>
      <c r="K36" s="13"/>
      <c r="L36" s="322"/>
      <c r="M36" s="15"/>
      <c r="N36" s="322"/>
      <c r="O36" s="80">
        <f t="shared" si="0"/>
        <v>0</v>
      </c>
      <c r="P36" s="81">
        <f t="shared" si="0"/>
        <v>0</v>
      </c>
      <c r="Q36" s="81">
        <f t="shared" si="0"/>
        <v>0</v>
      </c>
      <c r="R36" s="81">
        <f t="shared" si="0"/>
        <v>0</v>
      </c>
      <c r="S36" s="81">
        <f t="shared" si="0"/>
        <v>0</v>
      </c>
      <c r="T36" s="82">
        <f t="shared" si="0"/>
        <v>0</v>
      </c>
      <c r="U36" s="80">
        <f t="shared" si="2"/>
        <v>0</v>
      </c>
      <c r="V36" s="82">
        <f t="shared" si="3"/>
        <v>0</v>
      </c>
      <c r="W36" s="35"/>
      <c r="X36" s="35"/>
      <c r="Y36" s="35"/>
      <c r="Z36" s="35"/>
      <c r="AA36" s="35"/>
      <c r="AB36" s="35"/>
      <c r="AC36" s="35"/>
      <c r="AD36" s="35"/>
    </row>
    <row r="37" spans="1:30" ht="14.1" customHeight="1" thickBot="1">
      <c r="A37" s="91"/>
      <c r="B37" s="20"/>
      <c r="C37" s="18"/>
      <c r="D37" s="12">
        <f t="shared" si="5"/>
        <v>0</v>
      </c>
      <c r="E37" s="13"/>
      <c r="F37" s="264"/>
      <c r="G37" s="264"/>
      <c r="H37" s="264"/>
      <c r="I37" s="16"/>
      <c r="J37" s="14"/>
      <c r="K37" s="13"/>
      <c r="L37" s="322"/>
      <c r="M37" s="15"/>
      <c r="N37" s="322"/>
      <c r="O37" s="80">
        <f t="shared" si="0"/>
        <v>0</v>
      </c>
      <c r="P37" s="81">
        <f t="shared" si="0"/>
        <v>0</v>
      </c>
      <c r="Q37" s="81">
        <f t="shared" si="0"/>
        <v>0</v>
      </c>
      <c r="R37" s="81">
        <f t="shared" si="0"/>
        <v>0</v>
      </c>
      <c r="S37" s="81">
        <f t="shared" si="0"/>
        <v>0</v>
      </c>
      <c r="T37" s="82">
        <f t="shared" si="0"/>
        <v>0</v>
      </c>
      <c r="U37" s="80">
        <f t="shared" si="2"/>
        <v>0</v>
      </c>
      <c r="V37" s="82">
        <f t="shared" si="3"/>
        <v>0</v>
      </c>
      <c r="W37" s="35"/>
      <c r="X37" s="35"/>
      <c r="Y37" s="35"/>
      <c r="Z37" s="35"/>
      <c r="AA37" s="35"/>
      <c r="AB37" s="35"/>
      <c r="AC37" s="35"/>
      <c r="AD37" s="35"/>
    </row>
    <row r="38" spans="1:30" ht="14.1" customHeight="1">
      <c r="A38" s="89" t="s">
        <v>74</v>
      </c>
      <c r="B38" s="265"/>
      <c r="C38" s="18"/>
      <c r="D38" s="12">
        <f t="shared" si="5"/>
        <v>0</v>
      </c>
      <c r="E38" s="13"/>
      <c r="F38" s="264"/>
      <c r="G38" s="264"/>
      <c r="H38" s="264"/>
      <c r="I38" s="16"/>
      <c r="J38" s="14"/>
      <c r="K38" s="13"/>
      <c r="L38" s="322"/>
      <c r="M38" s="15"/>
      <c r="N38" s="322"/>
      <c r="O38" s="80">
        <f t="shared" ref="O38:T40" si="6">$D38*E38</f>
        <v>0</v>
      </c>
      <c r="P38" s="81">
        <f>$D38*F38</f>
        <v>0</v>
      </c>
      <c r="Q38" s="81">
        <f t="shared" si="6"/>
        <v>0</v>
      </c>
      <c r="R38" s="81">
        <f t="shared" si="6"/>
        <v>0</v>
      </c>
      <c r="S38" s="81">
        <f t="shared" si="6"/>
        <v>0</v>
      </c>
      <c r="T38" s="82">
        <f t="shared" si="6"/>
        <v>0</v>
      </c>
      <c r="U38" s="80">
        <f t="shared" si="2"/>
        <v>0</v>
      </c>
      <c r="V38" s="82">
        <f t="shared" si="3"/>
        <v>0</v>
      </c>
      <c r="W38" s="35"/>
      <c r="X38" s="35"/>
      <c r="Y38" s="35"/>
      <c r="Z38" s="35"/>
      <c r="AA38" s="35"/>
      <c r="AB38" s="35"/>
      <c r="AC38" s="35"/>
      <c r="AD38" s="35"/>
    </row>
    <row r="39" spans="1:30" ht="14.1" customHeight="1" thickBot="1">
      <c r="A39" s="90"/>
      <c r="B39" s="24"/>
      <c r="C39" s="18"/>
      <c r="D39" s="12">
        <f t="shared" si="5"/>
        <v>0</v>
      </c>
      <c r="E39" s="13"/>
      <c r="F39" s="264"/>
      <c r="G39" s="264"/>
      <c r="H39" s="264"/>
      <c r="I39" s="16"/>
      <c r="J39" s="14"/>
      <c r="K39" s="13"/>
      <c r="L39" s="322"/>
      <c r="M39" s="15"/>
      <c r="N39" s="322"/>
      <c r="O39" s="80">
        <f t="shared" si="6"/>
        <v>0</v>
      </c>
      <c r="P39" s="81">
        <f t="shared" si="6"/>
        <v>0</v>
      </c>
      <c r="Q39" s="81">
        <f t="shared" si="6"/>
        <v>0</v>
      </c>
      <c r="R39" s="81">
        <f t="shared" si="6"/>
        <v>0</v>
      </c>
      <c r="S39" s="81">
        <f t="shared" si="6"/>
        <v>0</v>
      </c>
      <c r="T39" s="82">
        <f t="shared" si="6"/>
        <v>0</v>
      </c>
      <c r="U39" s="80">
        <f t="shared" si="2"/>
        <v>0</v>
      </c>
      <c r="V39" s="82">
        <f t="shared" si="3"/>
        <v>0</v>
      </c>
      <c r="W39" s="35"/>
      <c r="X39" s="35"/>
      <c r="Y39" s="35"/>
      <c r="Z39" s="35"/>
      <c r="AA39" s="35"/>
      <c r="AB39" s="35"/>
      <c r="AC39" s="35"/>
      <c r="AD39" s="35"/>
    </row>
    <row r="40" spans="1:30" ht="14.1" customHeight="1" thickBot="1">
      <c r="A40" s="93"/>
      <c r="B40" s="25"/>
      <c r="C40" s="26"/>
      <c r="D40" s="27">
        <f t="shared" si="5"/>
        <v>0</v>
      </c>
      <c r="E40" s="28"/>
      <c r="F40" s="266"/>
      <c r="G40" s="266"/>
      <c r="H40" s="266"/>
      <c r="I40" s="267"/>
      <c r="J40" s="29"/>
      <c r="K40" s="28"/>
      <c r="L40" s="325"/>
      <c r="M40" s="30"/>
      <c r="N40" s="325"/>
      <c r="O40" s="94">
        <f t="shared" si="6"/>
        <v>0</v>
      </c>
      <c r="P40" s="95">
        <f t="shared" si="6"/>
        <v>0</v>
      </c>
      <c r="Q40" s="96">
        <f t="shared" si="6"/>
        <v>0</v>
      </c>
      <c r="R40" s="96">
        <f t="shared" si="6"/>
        <v>0</v>
      </c>
      <c r="S40" s="96">
        <f t="shared" si="6"/>
        <v>0</v>
      </c>
      <c r="T40" s="97">
        <f t="shared" si="6"/>
        <v>0</v>
      </c>
      <c r="U40" s="98">
        <f t="shared" si="2"/>
        <v>0</v>
      </c>
      <c r="V40" s="99">
        <f t="shared" si="3"/>
        <v>0</v>
      </c>
      <c r="W40" s="35"/>
      <c r="X40" s="35"/>
      <c r="Y40" s="35"/>
      <c r="Z40" s="35"/>
      <c r="AA40" s="35"/>
      <c r="AB40" s="35"/>
      <c r="AC40" s="35"/>
      <c r="AD40" s="35"/>
    </row>
    <row r="41" spans="1:30" ht="14.1" customHeight="1" thickBot="1">
      <c r="A41" s="100" t="s">
        <v>75</v>
      </c>
      <c r="B41" s="25"/>
      <c r="C41" s="31"/>
      <c r="D41" s="101"/>
      <c r="E41" s="101"/>
      <c r="F41" s="102"/>
      <c r="G41" s="35"/>
      <c r="H41" s="35"/>
      <c r="I41" s="35"/>
      <c r="J41" s="35"/>
      <c r="K41" s="35"/>
      <c r="L41" s="35"/>
      <c r="M41" s="103"/>
      <c r="N41" s="104" t="s">
        <v>76</v>
      </c>
      <c r="O41" s="105">
        <f t="shared" ref="O41:T41" si="7">SUM(O14:O40)</f>
        <v>13.524271844660195</v>
      </c>
      <c r="P41" s="106">
        <f t="shared" si="7"/>
        <v>1.5048543689320388E-2</v>
      </c>
      <c r="Q41" s="107">
        <f t="shared" si="7"/>
        <v>0.22524271844660193</v>
      </c>
      <c r="R41" s="108">
        <f t="shared" si="7"/>
        <v>1.3485436893203884</v>
      </c>
      <c r="S41" s="108">
        <f t="shared" si="7"/>
        <v>0.12524271844660195</v>
      </c>
      <c r="T41" s="109">
        <f t="shared" si="7"/>
        <v>35.145631067961162</v>
      </c>
      <c r="U41" s="105">
        <f>+SUM(U14:U40)</f>
        <v>1.1525960320810469</v>
      </c>
      <c r="V41" s="109">
        <f>SUM(V14:V40)</f>
        <v>1.0502080443828015</v>
      </c>
      <c r="W41" s="110"/>
      <c r="X41" s="35"/>
      <c r="Y41" s="35"/>
      <c r="Z41" s="35"/>
      <c r="AA41" s="35"/>
      <c r="AB41" s="35"/>
      <c r="AC41" s="35"/>
      <c r="AD41" s="35"/>
    </row>
    <row r="42" spans="1:30" ht="14.1" customHeight="1" thickBot="1">
      <c r="A42" s="111" t="s">
        <v>77</v>
      </c>
      <c r="B42" s="112"/>
      <c r="C42" s="113">
        <f>SUM(C14:C41)</f>
        <v>1030</v>
      </c>
      <c r="D42" s="114" t="s">
        <v>78</v>
      </c>
      <c r="E42" s="101"/>
      <c r="F42" s="115"/>
      <c r="G42" s="115"/>
      <c r="H42" s="116"/>
      <c r="I42" s="116"/>
      <c r="J42" s="116"/>
      <c r="K42" s="116"/>
      <c r="L42" s="35"/>
      <c r="M42" s="35"/>
      <c r="N42" s="117"/>
      <c r="O42" s="117"/>
      <c r="P42" s="117"/>
      <c r="Q42" s="117"/>
      <c r="R42" s="117"/>
      <c r="S42" s="117"/>
      <c r="T42" s="117"/>
      <c r="U42" s="35"/>
      <c r="V42" s="35"/>
      <c r="W42" s="35"/>
      <c r="X42" s="35"/>
      <c r="Y42" s="35"/>
      <c r="Z42" s="35"/>
      <c r="AA42" s="116"/>
      <c r="AB42" s="116"/>
      <c r="AC42" s="35"/>
      <c r="AD42" s="35"/>
    </row>
    <row r="43" spans="1:30" ht="62.1" customHeight="1" thickBot="1">
      <c r="A43" s="118"/>
      <c r="B43" s="118"/>
      <c r="C43" s="369" t="s">
        <v>79</v>
      </c>
      <c r="D43" s="369"/>
      <c r="E43" s="369"/>
      <c r="F43" s="369"/>
      <c r="G43" s="369"/>
      <c r="H43" s="35"/>
      <c r="I43" s="35"/>
      <c r="J43" s="35"/>
      <c r="K43" s="35"/>
      <c r="L43" s="35"/>
      <c r="M43" s="35"/>
      <c r="N43" s="35"/>
      <c r="O43" s="119"/>
      <c r="P43" s="119"/>
      <c r="Q43" s="119"/>
      <c r="R43" s="119"/>
      <c r="S43" s="119"/>
      <c r="T43" s="119"/>
      <c r="U43" s="119"/>
      <c r="V43" s="119"/>
      <c r="W43" s="119"/>
      <c r="X43" s="35"/>
      <c r="Y43" s="35"/>
      <c r="Z43" s="35"/>
      <c r="AA43" s="35"/>
      <c r="AB43" s="35"/>
      <c r="AC43" s="35"/>
      <c r="AD43" s="35"/>
    </row>
    <row r="44" spans="1:30" ht="30.6" customHeight="1" thickBot="1">
      <c r="A44" s="51" t="s">
        <v>80</v>
      </c>
      <c r="B44" s="120"/>
      <c r="C44" s="120"/>
      <c r="D44" s="120"/>
      <c r="E44" s="120"/>
      <c r="F44" s="120"/>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ht="40.35" customHeight="1" thickBot="1">
      <c r="A45" s="121" t="s">
        <v>81</v>
      </c>
      <c r="B45" s="122"/>
      <c r="C45" s="122"/>
      <c r="D45" s="122"/>
      <c r="E45" s="122"/>
      <c r="F45" s="122"/>
      <c r="G45" s="122"/>
      <c r="H45" s="122"/>
      <c r="I45" s="122"/>
      <c r="J45" s="123"/>
      <c r="K45" s="35"/>
      <c r="L45" s="35"/>
      <c r="M45" s="35"/>
      <c r="N45" s="35"/>
      <c r="O45" s="363" t="s">
        <v>82</v>
      </c>
      <c r="P45" s="364"/>
      <c r="Q45" s="364"/>
      <c r="R45" s="365"/>
      <c r="S45" s="35"/>
      <c r="T45" s="35"/>
      <c r="U45" s="35"/>
      <c r="V45" s="35"/>
      <c r="W45" s="35"/>
      <c r="X45" s="35"/>
      <c r="Y45" s="35"/>
      <c r="Z45" s="35"/>
      <c r="AA45" s="35"/>
      <c r="AB45" s="35"/>
      <c r="AC45" s="35"/>
      <c r="AD45" s="35"/>
    </row>
    <row r="46" spans="1:30" ht="40.35" customHeight="1" thickBot="1">
      <c r="A46" s="124" t="s">
        <v>83</v>
      </c>
      <c r="B46" s="125" t="s">
        <v>51</v>
      </c>
      <c r="C46" s="126" t="s">
        <v>52</v>
      </c>
      <c r="D46" s="126" t="s">
        <v>53</v>
      </c>
      <c r="E46" s="126" t="s">
        <v>54</v>
      </c>
      <c r="F46" s="127" t="s">
        <v>56</v>
      </c>
      <c r="G46" s="128" t="s">
        <v>57</v>
      </c>
      <c r="H46" s="128" t="s">
        <v>58</v>
      </c>
      <c r="I46" s="128" t="s">
        <v>59</v>
      </c>
      <c r="J46" s="129" t="s">
        <v>60</v>
      </c>
      <c r="K46" s="35"/>
      <c r="L46" s="35"/>
      <c r="M46" s="35"/>
      <c r="N46" s="35"/>
      <c r="O46" s="343" t="s">
        <v>23</v>
      </c>
      <c r="P46" s="344"/>
      <c r="Q46" s="130" t="s">
        <v>84</v>
      </c>
      <c r="R46" s="131" t="s">
        <v>85</v>
      </c>
      <c r="S46" s="35"/>
      <c r="T46" s="35"/>
      <c r="U46" s="35"/>
      <c r="V46" s="35"/>
      <c r="W46" s="35"/>
      <c r="X46" s="35"/>
      <c r="Y46" s="35"/>
      <c r="Z46" s="35"/>
      <c r="AA46" s="35"/>
      <c r="AB46" s="35"/>
      <c r="AC46" s="35"/>
      <c r="AD46" s="35"/>
    </row>
    <row r="47" spans="1:30" ht="23.85" customHeight="1" thickBot="1">
      <c r="A47" s="289" t="s">
        <v>86</v>
      </c>
      <c r="B47" s="268">
        <v>1.2</v>
      </c>
      <c r="C47" s="269">
        <v>8.9999999999999993E-3</v>
      </c>
      <c r="D47" s="269">
        <v>0.02</v>
      </c>
      <c r="E47" s="270">
        <v>0.65</v>
      </c>
      <c r="F47" s="271">
        <v>150</v>
      </c>
      <c r="G47" s="272">
        <v>1600</v>
      </c>
      <c r="H47" s="318">
        <v>1500</v>
      </c>
      <c r="I47" s="273">
        <v>550</v>
      </c>
      <c r="J47" s="321">
        <v>500</v>
      </c>
      <c r="K47" s="35"/>
      <c r="L47" s="35"/>
      <c r="M47" s="35"/>
      <c r="N47" s="35"/>
      <c r="O47" s="345"/>
      <c r="P47" s="346"/>
      <c r="Q47" s="132" t="s">
        <v>87</v>
      </c>
      <c r="R47" s="133" t="s">
        <v>87</v>
      </c>
      <c r="S47" s="35"/>
      <c r="T47" s="35"/>
      <c r="U47" s="35"/>
      <c r="V47" s="35"/>
      <c r="W47" s="35"/>
      <c r="X47" s="35"/>
      <c r="Y47" s="35"/>
      <c r="Z47" s="35"/>
      <c r="AA47" s="35"/>
      <c r="AB47" s="35"/>
      <c r="AC47" s="35"/>
      <c r="AD47" s="35"/>
    </row>
    <row r="48" spans="1:30" ht="30.6" customHeight="1" thickBot="1">
      <c r="A48" s="289" t="s">
        <v>88</v>
      </c>
      <c r="B48" s="2"/>
      <c r="C48" s="3"/>
      <c r="D48" s="3"/>
      <c r="E48" s="4"/>
      <c r="F48" s="5"/>
      <c r="G48" s="274"/>
      <c r="H48" s="319"/>
      <c r="I48" s="264"/>
      <c r="J48" s="322"/>
      <c r="K48" s="35"/>
      <c r="L48" s="35"/>
      <c r="M48" s="35"/>
      <c r="N48" s="35"/>
      <c r="O48" s="341" t="s">
        <v>89</v>
      </c>
      <c r="P48" s="342"/>
      <c r="Q48" s="134">
        <v>3600</v>
      </c>
      <c r="R48" s="135">
        <v>650</v>
      </c>
      <c r="S48" s="35"/>
      <c r="T48" s="35"/>
      <c r="U48" s="35"/>
      <c r="V48" s="35"/>
      <c r="W48" s="35"/>
      <c r="X48" s="35"/>
      <c r="Y48" s="35"/>
      <c r="Z48" s="35"/>
      <c r="AA48" s="35"/>
      <c r="AB48" s="35"/>
      <c r="AC48" s="35"/>
      <c r="AD48" s="35"/>
    </row>
    <row r="49" spans="1:30" ht="26.25" customHeight="1">
      <c r="A49" s="289" t="s">
        <v>28</v>
      </c>
      <c r="B49" s="2"/>
      <c r="C49" s="3"/>
      <c r="D49" s="3"/>
      <c r="E49" s="4"/>
      <c r="F49" s="5"/>
      <c r="G49" s="274"/>
      <c r="H49" s="319"/>
      <c r="I49" s="264"/>
      <c r="J49" s="322"/>
      <c r="K49" s="35"/>
      <c r="L49" s="35"/>
      <c r="M49" s="35"/>
      <c r="N49" s="35"/>
      <c r="O49" s="341" t="s">
        <v>90</v>
      </c>
      <c r="P49" s="342"/>
      <c r="Q49" s="134">
        <v>4600</v>
      </c>
      <c r="R49" s="135">
        <v>700</v>
      </c>
      <c r="S49" s="35"/>
      <c r="T49" s="35"/>
      <c r="U49" s="35"/>
      <c r="V49" s="35"/>
      <c r="W49" s="35"/>
      <c r="X49" s="35"/>
      <c r="Y49" s="35"/>
      <c r="Z49" s="35"/>
      <c r="AA49" s="35"/>
      <c r="AB49" s="35"/>
      <c r="AC49" s="35"/>
      <c r="AD49" s="35"/>
    </row>
    <row r="50" spans="1:30" ht="23.25" customHeight="1" thickBot="1">
      <c r="A50" s="136"/>
      <c r="B50" s="6"/>
      <c r="C50" s="7"/>
      <c r="D50" s="7"/>
      <c r="E50" s="8"/>
      <c r="F50" s="9"/>
      <c r="G50" s="275"/>
      <c r="H50" s="320"/>
      <c r="I50" s="276"/>
      <c r="J50" s="323"/>
      <c r="K50" s="35"/>
      <c r="L50" s="35"/>
      <c r="M50" s="35"/>
      <c r="N50" s="35"/>
      <c r="O50" s="341" t="s">
        <v>70</v>
      </c>
      <c r="P50" s="342"/>
      <c r="Q50" s="134">
        <v>3200</v>
      </c>
      <c r="R50" s="135">
        <v>550</v>
      </c>
      <c r="S50" s="35"/>
      <c r="T50" s="35"/>
      <c r="U50" s="35"/>
      <c r="V50" s="35"/>
      <c r="W50" s="35"/>
      <c r="X50" s="35"/>
      <c r="Y50" s="35"/>
      <c r="Z50" s="35"/>
      <c r="AA50" s="35"/>
      <c r="AB50" s="35"/>
      <c r="AC50" s="35"/>
      <c r="AD50" s="35"/>
    </row>
    <row r="51" spans="1:30" ht="29.1" customHeight="1" thickBot="1">
      <c r="A51" s="137" t="s">
        <v>91</v>
      </c>
      <c r="B51" s="138">
        <f t="shared" ref="B51:J51" si="8">SUM(B47:B50)</f>
        <v>1.2</v>
      </c>
      <c r="C51" s="138">
        <f t="shared" si="8"/>
        <v>8.9999999999999993E-3</v>
      </c>
      <c r="D51" s="138">
        <f t="shared" si="8"/>
        <v>0.02</v>
      </c>
      <c r="E51" s="138">
        <f t="shared" si="8"/>
        <v>0.65</v>
      </c>
      <c r="F51" s="139">
        <f t="shared" si="8"/>
        <v>150</v>
      </c>
      <c r="G51" s="139">
        <f t="shared" si="8"/>
        <v>1600</v>
      </c>
      <c r="H51" s="139">
        <f t="shared" si="8"/>
        <v>1500</v>
      </c>
      <c r="I51" s="139">
        <f t="shared" si="8"/>
        <v>550</v>
      </c>
      <c r="J51" s="113">
        <f t="shared" si="8"/>
        <v>500</v>
      </c>
      <c r="K51" s="35"/>
      <c r="L51" s="35"/>
      <c r="M51" s="35"/>
      <c r="N51" s="35"/>
      <c r="O51" s="341" t="s">
        <v>92</v>
      </c>
      <c r="P51" s="342"/>
      <c r="Q51" s="134">
        <v>4500</v>
      </c>
      <c r="R51" s="135">
        <v>700</v>
      </c>
      <c r="S51" s="35"/>
      <c r="T51" s="35"/>
      <c r="U51" s="35"/>
      <c r="V51" s="35"/>
      <c r="W51" s="35"/>
      <c r="X51" s="35"/>
      <c r="Y51" s="35"/>
      <c r="Z51" s="35"/>
      <c r="AA51" s="35"/>
      <c r="AB51" s="35"/>
      <c r="AC51" s="35"/>
      <c r="AD51" s="35"/>
    </row>
    <row r="52" spans="1:30" ht="24.6" customHeight="1" thickBot="1">
      <c r="A52" s="120"/>
      <c r="B52" s="120"/>
      <c r="C52" s="120"/>
      <c r="D52" s="120"/>
      <c r="E52" s="120"/>
      <c r="F52" s="35"/>
      <c r="G52" s="35"/>
      <c r="H52" s="35"/>
      <c r="I52" s="35"/>
      <c r="J52" s="35"/>
      <c r="K52" s="35"/>
      <c r="L52" s="35"/>
      <c r="M52" s="35"/>
      <c r="N52" s="35"/>
      <c r="O52" s="341" t="s">
        <v>93</v>
      </c>
      <c r="P52" s="342"/>
      <c r="Q52" s="134" t="s">
        <v>94</v>
      </c>
      <c r="R52" s="135">
        <v>1500</v>
      </c>
      <c r="S52" s="35"/>
      <c r="T52" s="35"/>
      <c r="U52" s="35"/>
      <c r="V52" s="35"/>
      <c r="W52" s="35"/>
      <c r="X52" s="35"/>
      <c r="Y52" s="35"/>
      <c r="Z52" s="35"/>
      <c r="AA52" s="35"/>
      <c r="AB52" s="35"/>
      <c r="AC52" s="35"/>
      <c r="AD52" s="35"/>
    </row>
    <row r="53" spans="1:30" ht="24" thickBot="1">
      <c r="A53" s="51" t="s">
        <v>95</v>
      </c>
      <c r="B53" s="120"/>
      <c r="C53" s="120"/>
      <c r="D53" s="120"/>
      <c r="E53" s="120"/>
      <c r="F53" s="35"/>
      <c r="G53" s="35"/>
      <c r="H53" s="35"/>
      <c r="I53" s="35"/>
      <c r="J53" s="35"/>
      <c r="K53" s="35"/>
      <c r="L53" s="35"/>
      <c r="M53" s="35"/>
      <c r="N53" s="35"/>
      <c r="O53" s="341" t="s">
        <v>96</v>
      </c>
      <c r="P53" s="342"/>
      <c r="Q53" s="134">
        <v>900</v>
      </c>
      <c r="R53" s="135">
        <v>1550</v>
      </c>
      <c r="S53" s="35"/>
      <c r="T53" s="35"/>
      <c r="U53" s="35"/>
      <c r="V53" s="35"/>
      <c r="W53" s="35"/>
      <c r="X53" s="35"/>
      <c r="Y53" s="35"/>
      <c r="Z53" s="35"/>
      <c r="AA53" s="35"/>
      <c r="AB53" s="35"/>
      <c r="AC53" s="35"/>
      <c r="AD53" s="35"/>
    </row>
    <row r="54" spans="1:30" ht="23.85" customHeight="1" thickBot="1">
      <c r="A54" s="140" t="s">
        <v>97</v>
      </c>
      <c r="B54" s="141"/>
      <c r="C54" s="141"/>
      <c r="D54" s="141"/>
      <c r="E54" s="142"/>
      <c r="F54" s="35"/>
      <c r="G54" s="35"/>
      <c r="H54" s="35"/>
      <c r="I54" s="35"/>
      <c r="J54" s="35"/>
      <c r="K54" s="35"/>
      <c r="L54" s="35"/>
      <c r="M54" s="35"/>
      <c r="N54" s="35"/>
      <c r="O54" s="341" t="s">
        <v>98</v>
      </c>
      <c r="P54" s="342"/>
      <c r="Q54" s="134">
        <v>3000</v>
      </c>
      <c r="R54" s="135">
        <v>650</v>
      </c>
      <c r="S54" s="35"/>
      <c r="T54" s="35"/>
      <c r="U54" s="35"/>
      <c r="V54" s="35"/>
      <c r="W54" s="35"/>
      <c r="X54" s="35"/>
      <c r="Y54" s="35"/>
      <c r="Z54" s="35"/>
      <c r="AA54" s="35"/>
      <c r="AB54" s="35"/>
      <c r="AC54" s="35"/>
      <c r="AD54" s="35"/>
    </row>
    <row r="55" spans="1:30" ht="16.350000000000001" customHeight="1" thickBot="1">
      <c r="A55" s="145"/>
      <c r="B55" s="146" t="s">
        <v>99</v>
      </c>
      <c r="C55" s="146" t="s">
        <v>100</v>
      </c>
      <c r="D55" s="147" t="s">
        <v>101</v>
      </c>
      <c r="E55" s="148" t="s">
        <v>102</v>
      </c>
      <c r="F55" s="35"/>
      <c r="G55" s="102"/>
      <c r="H55" s="102"/>
      <c r="I55" s="35"/>
      <c r="J55" s="35"/>
      <c r="K55" s="35"/>
      <c r="L55" s="35"/>
      <c r="M55" s="35"/>
      <c r="N55" s="35"/>
      <c r="O55" s="341" t="s">
        <v>103</v>
      </c>
      <c r="P55" s="342"/>
      <c r="Q55" s="134">
        <v>3900</v>
      </c>
      <c r="R55" s="135">
        <v>650</v>
      </c>
      <c r="S55" s="35"/>
      <c r="T55" s="35"/>
      <c r="U55" s="35"/>
      <c r="V55" s="35"/>
      <c r="W55" s="35"/>
      <c r="X55" s="35"/>
      <c r="Y55" s="35"/>
      <c r="Z55" s="35"/>
      <c r="AA55" s="35"/>
      <c r="AB55" s="35"/>
      <c r="AC55" s="35"/>
      <c r="AD55" s="35"/>
    </row>
    <row r="56" spans="1:30" ht="29.1" customHeight="1" thickBot="1">
      <c r="A56" s="137" t="s">
        <v>104</v>
      </c>
      <c r="B56" s="149">
        <f>O41+B51</f>
        <v>14.724271844660194</v>
      </c>
      <c r="C56" s="108">
        <f>P41+C51</f>
        <v>2.4048543689320388E-2</v>
      </c>
      <c r="D56" s="108">
        <f>Q41+D51</f>
        <v>0.24524271844660192</v>
      </c>
      <c r="E56" s="109">
        <f>R41+E51</f>
        <v>1.9985436893203885</v>
      </c>
      <c r="F56" s="35"/>
      <c r="G56" s="150"/>
      <c r="H56" s="150"/>
      <c r="I56" s="35"/>
      <c r="J56" s="35"/>
      <c r="K56" s="35"/>
      <c r="L56" s="35"/>
      <c r="M56" s="35"/>
      <c r="N56" s="35"/>
      <c r="O56" s="341" t="s">
        <v>105</v>
      </c>
      <c r="P56" s="342"/>
      <c r="Q56" s="134" t="s">
        <v>94</v>
      </c>
      <c r="R56" s="135">
        <v>2200</v>
      </c>
      <c r="S56" s="35"/>
      <c r="T56" s="35"/>
      <c r="U56" s="151"/>
      <c r="V56" s="35"/>
      <c r="W56" s="35"/>
      <c r="X56" s="35"/>
      <c r="Y56" s="35"/>
      <c r="Z56" s="35"/>
      <c r="AA56" s="35"/>
      <c r="AB56" s="35"/>
      <c r="AC56" s="35"/>
      <c r="AD56" s="35"/>
    </row>
    <row r="57" spans="1:30" ht="24" thickBot="1">
      <c r="A57" s="152"/>
      <c r="B57" s="120"/>
      <c r="C57" s="120"/>
      <c r="D57" s="120"/>
      <c r="E57" s="120"/>
      <c r="F57" s="120"/>
      <c r="G57" s="35"/>
      <c r="H57" s="35"/>
      <c r="I57" s="35"/>
      <c r="J57" s="35"/>
      <c r="K57" s="35"/>
      <c r="L57" s="35"/>
      <c r="M57" s="35"/>
      <c r="N57" s="153" t="s">
        <v>106</v>
      </c>
      <c r="O57" s="341" t="s">
        <v>107</v>
      </c>
      <c r="P57" s="342"/>
      <c r="Q57" s="134">
        <v>900</v>
      </c>
      <c r="R57" s="135">
        <v>2250</v>
      </c>
      <c r="S57" s="35"/>
      <c r="T57" s="35"/>
      <c r="U57" s="35"/>
      <c r="V57" s="35"/>
      <c r="W57" s="35"/>
      <c r="X57" s="35"/>
      <c r="Y57" s="35"/>
      <c r="Z57" s="35"/>
      <c r="AA57" s="35"/>
      <c r="AB57" s="35"/>
      <c r="AC57" s="35"/>
      <c r="AD57" s="35"/>
    </row>
    <row r="58" spans="1:30" ht="24" thickBot="1">
      <c r="A58" s="154" t="s">
        <v>108</v>
      </c>
      <c r="B58" s="120"/>
      <c r="C58" s="120"/>
      <c r="D58" s="120"/>
      <c r="E58" s="120"/>
      <c r="F58" s="120"/>
      <c r="G58" s="35"/>
      <c r="H58" s="35"/>
      <c r="I58" s="35"/>
      <c r="J58" s="35"/>
      <c r="K58" s="35"/>
      <c r="L58" s="35"/>
      <c r="M58" s="35"/>
      <c r="N58" s="35"/>
      <c r="O58" s="341" t="s">
        <v>109</v>
      </c>
      <c r="P58" s="342"/>
      <c r="Q58" s="134" t="s">
        <v>94</v>
      </c>
      <c r="R58" s="135">
        <v>2000</v>
      </c>
      <c r="S58" s="35"/>
      <c r="T58" s="35"/>
      <c r="U58" s="35"/>
      <c r="V58" s="35"/>
      <c r="W58" s="35"/>
      <c r="X58" s="35"/>
      <c r="Y58" s="35"/>
      <c r="Z58" s="35"/>
      <c r="AA58" s="35"/>
      <c r="AB58" s="35"/>
      <c r="AC58" s="35"/>
      <c r="AD58" s="35"/>
    </row>
    <row r="59" spans="1:30" ht="24" thickBot="1">
      <c r="A59" s="121" t="s">
        <v>110</v>
      </c>
      <c r="B59" s="122"/>
      <c r="C59" s="155"/>
      <c r="D59" s="156"/>
      <c r="E59" s="156"/>
      <c r="F59" s="156"/>
      <c r="G59" s="123"/>
      <c r="H59" s="35"/>
      <c r="I59" s="35"/>
      <c r="J59" s="35"/>
      <c r="K59" s="35"/>
      <c r="L59" s="35"/>
      <c r="M59" s="35"/>
      <c r="N59" s="35"/>
      <c r="O59" s="339" t="s">
        <v>111</v>
      </c>
      <c r="P59" s="340"/>
      <c r="Q59" s="143">
        <v>900</v>
      </c>
      <c r="R59" s="144">
        <v>2050</v>
      </c>
      <c r="S59" s="35"/>
      <c r="T59" s="35"/>
      <c r="U59" s="35"/>
      <c r="V59" s="35"/>
      <c r="W59" s="35"/>
      <c r="X59" s="35"/>
      <c r="Y59" s="35"/>
      <c r="Z59" s="35"/>
      <c r="AA59" s="35"/>
      <c r="AB59" s="35"/>
      <c r="AC59" s="35"/>
      <c r="AD59" s="35"/>
    </row>
    <row r="60" spans="1:30" ht="27.75" customHeight="1" thickBot="1">
      <c r="A60" s="370"/>
      <c r="B60" s="371"/>
      <c r="C60" s="372" t="s">
        <v>112</v>
      </c>
      <c r="D60" s="373"/>
      <c r="E60" s="373"/>
      <c r="F60" s="373"/>
      <c r="G60" s="157" t="s">
        <v>113</v>
      </c>
      <c r="H60" s="35"/>
      <c r="I60" s="158"/>
      <c r="J60" s="35"/>
      <c r="K60" s="35"/>
      <c r="L60" s="35"/>
      <c r="M60" s="35"/>
      <c r="N60" s="35"/>
      <c r="O60" s="35"/>
      <c r="P60" s="35"/>
      <c r="Q60" s="35"/>
      <c r="R60" s="35"/>
      <c r="S60" s="35"/>
      <c r="T60" s="35"/>
      <c r="U60" s="35"/>
      <c r="V60" s="35"/>
      <c r="W60" s="35"/>
      <c r="X60" s="35"/>
      <c r="Y60" s="35"/>
      <c r="Z60" s="35"/>
      <c r="AA60" s="35"/>
      <c r="AB60" s="35"/>
      <c r="AC60" s="35"/>
      <c r="AD60" s="35"/>
    </row>
    <row r="61" spans="1:30" ht="26.25" thickBot="1">
      <c r="A61" s="374" t="s">
        <v>114</v>
      </c>
      <c r="B61" s="375"/>
      <c r="C61" s="159" t="s">
        <v>115</v>
      </c>
      <c r="D61" s="159" t="s">
        <v>116</v>
      </c>
      <c r="E61" s="159" t="s">
        <v>117</v>
      </c>
      <c r="F61" s="160" t="s">
        <v>118</v>
      </c>
      <c r="G61" s="161" t="s">
        <v>119</v>
      </c>
      <c r="H61" s="162"/>
      <c r="I61" s="162"/>
      <c r="J61" s="162"/>
      <c r="K61" s="162"/>
      <c r="L61" s="162"/>
      <c r="M61" s="35"/>
      <c r="N61" s="35"/>
      <c r="O61" s="35"/>
      <c r="P61" s="35"/>
      <c r="Q61" s="35"/>
      <c r="R61" s="35"/>
      <c r="S61" s="35"/>
      <c r="T61" s="35"/>
      <c r="U61" s="35"/>
      <c r="V61" s="35"/>
      <c r="W61" s="35"/>
      <c r="X61" s="35"/>
      <c r="Y61" s="35"/>
      <c r="Z61" s="35"/>
      <c r="AA61" s="35"/>
      <c r="AB61" s="35"/>
      <c r="AC61" s="35"/>
      <c r="AD61" s="35"/>
    </row>
    <row r="62" spans="1:30" ht="26.1" customHeight="1">
      <c r="A62" s="376" t="s">
        <v>64</v>
      </c>
      <c r="B62" s="377"/>
      <c r="C62" s="163">
        <v>15</v>
      </c>
      <c r="D62" s="164">
        <v>2.5000000000000001E-2</v>
      </c>
      <c r="E62" s="165">
        <v>0.35</v>
      </c>
      <c r="F62" s="165">
        <v>1.5</v>
      </c>
      <c r="G62" s="166">
        <f>(D14+D15+D16+D17+D18+D19+D20+D21)*100</f>
        <v>100</v>
      </c>
      <c r="H62" s="167"/>
      <c r="I62" s="168"/>
      <c r="J62" s="35"/>
      <c r="K62" s="158"/>
      <c r="L62" s="158"/>
      <c r="M62" s="35"/>
      <c r="N62" s="35"/>
      <c r="O62" s="35"/>
      <c r="P62" s="35"/>
      <c r="Q62" s="35"/>
      <c r="R62" s="35"/>
      <c r="S62" s="35"/>
      <c r="T62" s="35"/>
      <c r="U62" s="35"/>
      <c r="V62" s="35"/>
      <c r="W62" s="35"/>
      <c r="X62" s="35"/>
      <c r="Y62" s="35"/>
      <c r="Z62" s="35"/>
      <c r="AA62" s="35"/>
      <c r="AB62" s="35"/>
      <c r="AC62" s="35"/>
      <c r="AD62" s="35"/>
    </row>
    <row r="63" spans="1:30" ht="14.85" customHeight="1">
      <c r="A63" s="378" t="s">
        <v>120</v>
      </c>
      <c r="B63" s="379"/>
      <c r="C63" s="163">
        <v>15</v>
      </c>
      <c r="D63" s="169">
        <v>0.08</v>
      </c>
      <c r="E63" s="165">
        <v>0.35</v>
      </c>
      <c r="F63" s="165">
        <v>1.5</v>
      </c>
      <c r="G63" s="82">
        <f>(D22+D23+D24+D25)*100</f>
        <v>0</v>
      </c>
      <c r="H63" s="170"/>
      <c r="I63" s="35"/>
      <c r="J63" s="35"/>
      <c r="K63" s="158"/>
      <c r="L63" s="158"/>
      <c r="M63" s="35"/>
      <c r="N63" s="35"/>
      <c r="O63" s="35"/>
      <c r="P63" s="35"/>
      <c r="Q63" s="35"/>
      <c r="R63" s="35"/>
      <c r="S63" s="35"/>
      <c r="T63" s="35"/>
      <c r="U63" s="35"/>
      <c r="V63" s="35"/>
      <c r="W63" s="171"/>
      <c r="X63" s="35"/>
      <c r="Y63" s="35"/>
      <c r="Z63" s="35"/>
      <c r="AA63" s="35"/>
      <c r="AB63" s="35"/>
      <c r="AC63" s="35"/>
      <c r="AD63" s="35"/>
    </row>
    <row r="64" spans="1:30" ht="14.85" customHeight="1">
      <c r="A64" s="378" t="s">
        <v>68</v>
      </c>
      <c r="B64" s="379"/>
      <c r="C64" s="163">
        <v>27</v>
      </c>
      <c r="D64" s="169">
        <v>0.04</v>
      </c>
      <c r="E64" s="165">
        <v>0.5</v>
      </c>
      <c r="F64" s="165">
        <v>1.5</v>
      </c>
      <c r="G64" s="82">
        <f>(D26+D27)*100</f>
        <v>0</v>
      </c>
      <c r="H64" s="170"/>
      <c r="I64" s="35"/>
      <c r="J64" s="35"/>
      <c r="K64" s="158"/>
      <c r="L64" s="158"/>
      <c r="M64" s="35"/>
      <c r="N64" s="35"/>
      <c r="O64" s="35"/>
      <c r="P64" s="35"/>
      <c r="Q64" s="35"/>
      <c r="R64" s="35"/>
      <c r="S64" s="35"/>
      <c r="T64" s="35"/>
      <c r="U64" s="172"/>
      <c r="V64" s="171"/>
      <c r="W64" s="171"/>
      <c r="X64" s="35"/>
      <c r="Y64" s="35"/>
      <c r="Z64" s="35"/>
      <c r="AA64" s="35"/>
      <c r="AB64" s="35"/>
      <c r="AC64" s="35"/>
      <c r="AD64" s="35"/>
    </row>
    <row r="65" spans="1:30" ht="12.75" customHeight="1">
      <c r="A65" s="380" t="s">
        <v>69</v>
      </c>
      <c r="B65" s="366"/>
      <c r="C65" s="173">
        <v>23</v>
      </c>
      <c r="D65" s="174">
        <v>0.03</v>
      </c>
      <c r="E65" s="174">
        <v>0.5</v>
      </c>
      <c r="F65" s="174">
        <v>1.5</v>
      </c>
      <c r="G65" s="82">
        <f>(D28+D29)*100</f>
        <v>0</v>
      </c>
      <c r="H65" s="35"/>
      <c r="I65" s="35"/>
      <c r="J65" s="35"/>
      <c r="K65" s="35"/>
      <c r="L65" s="35"/>
      <c r="M65" s="35"/>
      <c r="N65" s="35"/>
      <c r="O65" s="35"/>
      <c r="P65" s="35"/>
      <c r="Q65" s="35"/>
      <c r="R65" s="35"/>
      <c r="S65" s="35"/>
      <c r="T65" s="35"/>
      <c r="U65" s="35"/>
      <c r="V65" s="35"/>
      <c r="W65" s="35"/>
      <c r="X65" s="35"/>
      <c r="Y65" s="35"/>
      <c r="Z65" s="35"/>
      <c r="AA65" s="35"/>
      <c r="AB65" s="35"/>
      <c r="AC65" s="35"/>
      <c r="AD65" s="35"/>
    </row>
    <row r="66" spans="1:30">
      <c r="A66" s="380" t="s">
        <v>70</v>
      </c>
      <c r="B66" s="366"/>
      <c r="C66" s="173">
        <v>6.5</v>
      </c>
      <c r="D66" s="174">
        <v>0.03</v>
      </c>
      <c r="E66" s="174">
        <v>0.35</v>
      </c>
      <c r="F66" s="174">
        <v>1.5</v>
      </c>
      <c r="G66" s="82">
        <f>(D30+D31)*100</f>
        <v>0</v>
      </c>
      <c r="H66" s="35"/>
      <c r="I66" s="35"/>
      <c r="J66" s="35"/>
      <c r="K66" s="35"/>
      <c r="L66" s="35"/>
      <c r="M66" s="35"/>
      <c r="N66" s="35"/>
      <c r="O66" s="35"/>
      <c r="P66" s="35"/>
      <c r="Q66" s="35"/>
      <c r="R66" s="35"/>
      <c r="S66" s="35"/>
      <c r="T66" s="35"/>
      <c r="U66" s="35"/>
      <c r="V66" s="35"/>
      <c r="W66" s="35"/>
      <c r="X66" s="35"/>
      <c r="Y66" s="35"/>
      <c r="Z66" s="35"/>
      <c r="AA66" s="35"/>
      <c r="AB66" s="35"/>
      <c r="AC66" s="35"/>
      <c r="AD66" s="35"/>
    </row>
    <row r="67" spans="1:30">
      <c r="A67" s="380" t="s">
        <v>71</v>
      </c>
      <c r="B67" s="366"/>
      <c r="C67" s="173">
        <v>15</v>
      </c>
      <c r="D67" s="175">
        <v>8.0000000000000002E-3</v>
      </c>
      <c r="E67" s="174">
        <v>0.15</v>
      </c>
      <c r="F67" s="174">
        <v>0.25</v>
      </c>
      <c r="G67" s="82">
        <f>(D32+D33)*100</f>
        <v>0</v>
      </c>
      <c r="H67" s="35"/>
      <c r="I67" s="35"/>
      <c r="J67" s="35"/>
      <c r="K67" s="35"/>
      <c r="L67" s="35"/>
      <c r="M67" s="35"/>
      <c r="N67" s="35"/>
      <c r="O67" s="35"/>
      <c r="P67" s="35"/>
      <c r="Q67" s="35"/>
      <c r="R67" s="35"/>
      <c r="S67" s="35"/>
      <c r="T67" s="35"/>
      <c r="U67" s="35"/>
      <c r="V67" s="35"/>
      <c r="W67" s="35"/>
      <c r="X67" s="35"/>
      <c r="Y67" s="35"/>
      <c r="Z67" s="35"/>
      <c r="AA67" s="35"/>
      <c r="AB67" s="35"/>
      <c r="AC67" s="35"/>
      <c r="AD67" s="35"/>
    </row>
    <row r="68" spans="1:30" ht="12.75" customHeight="1">
      <c r="A68" s="352" t="s">
        <v>121</v>
      </c>
      <c r="B68" s="366"/>
      <c r="C68" s="176">
        <v>3</v>
      </c>
      <c r="D68" s="175">
        <v>8.0000000000000002E-3</v>
      </c>
      <c r="E68" s="174">
        <v>0.15</v>
      </c>
      <c r="F68" s="174">
        <v>0.25</v>
      </c>
      <c r="G68" s="82">
        <f>(D34+D35)*100</f>
        <v>0</v>
      </c>
      <c r="H68" s="35"/>
      <c r="I68" s="35"/>
      <c r="J68" s="35"/>
      <c r="K68" s="35"/>
      <c r="L68" s="35"/>
      <c r="M68" s="35"/>
      <c r="N68" s="35"/>
      <c r="O68" s="35"/>
      <c r="P68" s="35"/>
      <c r="Q68" s="35"/>
      <c r="R68" s="35"/>
      <c r="S68" s="35"/>
      <c r="T68" s="35"/>
      <c r="U68" s="35"/>
      <c r="V68" s="35"/>
      <c r="W68" s="35"/>
      <c r="X68" s="35"/>
      <c r="Y68" s="35"/>
      <c r="Z68" s="35"/>
      <c r="AA68" s="35"/>
      <c r="AB68" s="35"/>
      <c r="AC68" s="35"/>
      <c r="AD68" s="35"/>
    </row>
    <row r="69" spans="1:30" ht="12.75" customHeight="1">
      <c r="A69" s="352" t="s">
        <v>73</v>
      </c>
      <c r="B69" s="353"/>
      <c r="C69" s="176">
        <v>5</v>
      </c>
      <c r="D69" s="175">
        <v>8.0000000000000002E-3</v>
      </c>
      <c r="E69" s="174">
        <v>0.15</v>
      </c>
      <c r="F69" s="174">
        <v>0.25</v>
      </c>
      <c r="G69" s="82">
        <f>(D36+D37)*100</f>
        <v>0</v>
      </c>
      <c r="H69" s="35"/>
      <c r="I69" s="35"/>
      <c r="J69" s="35"/>
      <c r="K69" s="35"/>
      <c r="L69" s="35"/>
      <c r="M69" s="35"/>
      <c r="N69" s="35"/>
      <c r="O69" s="35"/>
      <c r="P69" s="35"/>
      <c r="Q69" s="35"/>
      <c r="R69" s="35"/>
      <c r="S69" s="35"/>
      <c r="T69" s="35"/>
      <c r="U69" s="35"/>
      <c r="V69" s="35"/>
      <c r="W69" s="35"/>
      <c r="X69" s="35"/>
      <c r="Y69" s="35"/>
      <c r="Z69" s="35"/>
      <c r="AA69" s="35"/>
      <c r="AB69" s="35"/>
      <c r="AC69" s="35"/>
      <c r="AD69" s="35"/>
    </row>
    <row r="70" spans="1:30" ht="13.5" thickBot="1">
      <c r="A70" s="352" t="s">
        <v>74</v>
      </c>
      <c r="B70" s="353"/>
      <c r="C70" s="176">
        <v>4</v>
      </c>
      <c r="D70" s="297">
        <v>0.01</v>
      </c>
      <c r="E70" s="176">
        <v>0.3</v>
      </c>
      <c r="F70" s="174">
        <v>1.2</v>
      </c>
      <c r="G70" s="82">
        <f>(D38+D39)*100</f>
        <v>0</v>
      </c>
      <c r="H70" s="35"/>
      <c r="I70" s="35"/>
      <c r="J70" s="35"/>
      <c r="K70" s="35"/>
      <c r="L70" s="35"/>
      <c r="M70" s="35"/>
      <c r="N70" s="35"/>
      <c r="O70" s="35"/>
      <c r="P70" s="35"/>
      <c r="Q70" s="35"/>
      <c r="R70" s="35"/>
      <c r="S70" s="35"/>
      <c r="T70" s="35"/>
      <c r="U70" s="35"/>
      <c r="V70" s="35"/>
      <c r="W70" s="35"/>
      <c r="X70" s="35"/>
      <c r="Y70" s="35"/>
      <c r="Z70" s="35"/>
      <c r="AA70" s="35"/>
      <c r="AB70" s="35"/>
      <c r="AC70" s="35"/>
      <c r="AD70" s="35"/>
    </row>
    <row r="71" spans="1:30" ht="38.1" customHeight="1" thickBot="1">
      <c r="A71" s="354" t="s">
        <v>122</v>
      </c>
      <c r="B71" s="355"/>
      <c r="C71" s="173"/>
      <c r="D71" s="174"/>
      <c r="E71" s="174"/>
      <c r="F71" s="174"/>
      <c r="G71" s="177">
        <f>+(C42-C41)/10</f>
        <v>103</v>
      </c>
      <c r="H71" s="356" t="s">
        <v>123</v>
      </c>
      <c r="I71" s="357"/>
      <c r="J71" s="35"/>
      <c r="K71" s="35"/>
      <c r="L71" s="35"/>
      <c r="M71" s="35"/>
      <c r="N71" s="35"/>
      <c r="O71" s="35"/>
      <c r="P71" s="35"/>
      <c r="Q71" s="35"/>
      <c r="R71" s="35"/>
      <c r="S71" s="35"/>
      <c r="T71" s="35"/>
      <c r="U71" s="35"/>
      <c r="V71" s="35"/>
      <c r="W71" s="35"/>
      <c r="X71" s="35"/>
      <c r="Y71" s="35"/>
      <c r="Z71" s="35"/>
      <c r="AA71" s="35"/>
      <c r="AB71" s="35"/>
      <c r="AC71" s="35"/>
      <c r="AD71" s="35"/>
    </row>
    <row r="72" spans="1:30" ht="30.75" customHeight="1" thickBot="1">
      <c r="A72" s="291" t="s">
        <v>124</v>
      </c>
      <c r="B72" s="290" t="s">
        <v>26</v>
      </c>
      <c r="C72" s="176">
        <v>1</v>
      </c>
      <c r="D72" s="297">
        <v>5.0000000000000001E-3</v>
      </c>
      <c r="E72" s="296">
        <v>0.05</v>
      </c>
      <c r="F72" s="176">
        <v>0.5</v>
      </c>
      <c r="G72" s="295">
        <v>100</v>
      </c>
      <c r="H72" s="358"/>
      <c r="I72" s="359"/>
      <c r="J72" s="35"/>
      <c r="K72" s="35"/>
      <c r="L72" s="35"/>
      <c r="M72" s="35"/>
      <c r="N72" s="35"/>
      <c r="O72" s="35"/>
      <c r="P72" s="35"/>
      <c r="Q72" s="35"/>
      <c r="R72" s="35"/>
      <c r="S72" s="35"/>
      <c r="T72" s="35"/>
      <c r="U72" s="35"/>
      <c r="V72" s="35"/>
      <c r="W72" s="35"/>
      <c r="X72" s="35"/>
      <c r="Y72" s="35"/>
      <c r="Z72" s="35"/>
      <c r="AA72" s="35"/>
      <c r="AB72" s="35"/>
      <c r="AC72" s="35"/>
      <c r="AD72" s="35"/>
    </row>
    <row r="73" spans="1:30" ht="15" customHeight="1">
      <c r="A73" s="178"/>
      <c r="B73" s="290" t="s">
        <v>88</v>
      </c>
      <c r="C73" s="176">
        <v>1</v>
      </c>
      <c r="D73" s="297">
        <v>5.0000000000000001E-3</v>
      </c>
      <c r="E73" s="296">
        <v>0.05</v>
      </c>
      <c r="F73" s="176">
        <v>0.5</v>
      </c>
      <c r="G73" s="277"/>
      <c r="H73" s="179"/>
      <c r="I73" s="180"/>
      <c r="J73" s="35"/>
      <c r="K73" s="35"/>
      <c r="L73" s="35"/>
      <c r="M73" s="35"/>
      <c r="N73" s="35"/>
      <c r="O73" s="35"/>
      <c r="P73" s="35"/>
      <c r="Q73" s="35"/>
      <c r="R73" s="35"/>
      <c r="S73" s="35"/>
      <c r="T73" s="35"/>
      <c r="U73" s="35"/>
      <c r="V73" s="35"/>
      <c r="W73" s="35"/>
      <c r="X73" s="35"/>
      <c r="Y73" s="35"/>
      <c r="Z73" s="35"/>
      <c r="AA73" s="35"/>
      <c r="AB73" s="35"/>
      <c r="AC73" s="35"/>
      <c r="AD73" s="35"/>
    </row>
    <row r="74" spans="1:30" ht="17.850000000000001" customHeight="1" thickBot="1">
      <c r="A74" s="181"/>
      <c r="B74" s="317" t="s">
        <v>28</v>
      </c>
      <c r="C74" s="176">
        <v>1</v>
      </c>
      <c r="D74" s="297">
        <v>5.0000000000000001E-3</v>
      </c>
      <c r="E74" s="296">
        <v>0.05</v>
      </c>
      <c r="F74" s="176">
        <v>0.5</v>
      </c>
      <c r="G74" s="278"/>
      <c r="H74" s="182"/>
      <c r="I74" s="183"/>
      <c r="J74" s="35"/>
      <c r="K74" s="35"/>
      <c r="L74" s="35"/>
      <c r="M74" s="35"/>
      <c r="N74" s="35"/>
      <c r="O74" s="35"/>
      <c r="P74" s="35"/>
      <c r="Q74" s="35"/>
      <c r="R74" s="35"/>
      <c r="S74" s="35"/>
      <c r="T74" s="35"/>
      <c r="U74" s="35"/>
      <c r="V74" s="35"/>
      <c r="W74" s="35"/>
      <c r="X74" s="35"/>
      <c r="Y74" s="35"/>
      <c r="Z74" s="35"/>
      <c r="AA74" s="35"/>
      <c r="AB74" s="35"/>
      <c r="AC74" s="35"/>
      <c r="AD74" s="35"/>
    </row>
    <row r="75" spans="1:30" ht="26.25" customHeight="1">
      <c r="A75" s="184" t="s">
        <v>125</v>
      </c>
      <c r="B75" s="120"/>
      <c r="C75" s="120"/>
      <c r="D75" s="120"/>
      <c r="E75" s="120"/>
      <c r="F75" s="120"/>
      <c r="G75" s="35"/>
      <c r="H75" s="35"/>
      <c r="I75" s="35"/>
      <c r="J75" s="35"/>
      <c r="K75" s="35"/>
      <c r="L75" s="35"/>
      <c r="M75" s="35"/>
      <c r="N75" s="35"/>
      <c r="O75" s="35"/>
      <c r="P75" s="35"/>
      <c r="Q75" s="35"/>
      <c r="R75" s="35"/>
      <c r="S75" s="35"/>
      <c r="T75" s="35"/>
      <c r="U75" s="35"/>
      <c r="V75" s="35"/>
      <c r="W75" s="35"/>
      <c r="X75" s="35"/>
      <c r="Y75" s="35"/>
      <c r="Z75" s="35"/>
      <c r="AA75" s="35"/>
      <c r="AB75" s="35"/>
      <c r="AC75" s="35"/>
      <c r="AD75" s="35"/>
    </row>
    <row r="76" spans="1:30" ht="13.5" thickBot="1">
      <c r="A76" s="120"/>
      <c r="B76" s="120"/>
      <c r="C76" s="120"/>
      <c r="D76" s="120"/>
      <c r="E76" s="185"/>
      <c r="F76" s="120"/>
      <c r="G76" s="35"/>
      <c r="H76" s="35"/>
      <c r="I76" s="35"/>
      <c r="J76" s="35"/>
      <c r="K76" s="35"/>
      <c r="L76" s="35"/>
      <c r="M76" s="35"/>
      <c r="N76" s="35"/>
      <c r="O76" s="35"/>
      <c r="P76" s="35"/>
      <c r="Q76" s="172"/>
      <c r="R76" s="172"/>
      <c r="S76" s="172"/>
      <c r="T76" s="35"/>
      <c r="U76" s="35"/>
      <c r="V76" s="35"/>
      <c r="W76" s="35"/>
      <c r="X76" s="35"/>
      <c r="Y76" s="35"/>
      <c r="Z76" s="35"/>
      <c r="AA76" s="35"/>
      <c r="AB76" s="35"/>
      <c r="AC76" s="35"/>
      <c r="AD76" s="35"/>
    </row>
    <row r="77" spans="1:30" ht="24" thickBot="1">
      <c r="A77" s="154" t="s">
        <v>126</v>
      </c>
      <c r="B77" s="120"/>
      <c r="C77" s="120"/>
      <c r="D77" s="120"/>
      <c r="E77" s="120"/>
      <c r="F77" s="120"/>
      <c r="G77" s="35"/>
      <c r="H77" s="35"/>
      <c r="I77" s="35"/>
      <c r="J77" s="35"/>
      <c r="K77" s="35"/>
      <c r="L77" s="35"/>
      <c r="M77" s="35"/>
      <c r="N77" s="35"/>
      <c r="O77" s="35"/>
      <c r="P77" s="35"/>
      <c r="Q77" s="172"/>
      <c r="R77" s="172"/>
      <c r="S77" s="172"/>
      <c r="T77" s="35"/>
      <c r="U77" s="35"/>
      <c r="V77" s="35"/>
      <c r="W77" s="35"/>
      <c r="X77" s="35"/>
      <c r="Y77" s="35"/>
      <c r="Z77" s="35"/>
      <c r="AA77" s="35"/>
      <c r="AB77" s="35"/>
      <c r="AC77" s="35"/>
      <c r="AD77" s="35"/>
    </row>
    <row r="78" spans="1:30" ht="28.35" customHeight="1" thickBot="1">
      <c r="A78" s="121" t="s">
        <v>127</v>
      </c>
      <c r="B78" s="54"/>
      <c r="C78" s="156"/>
      <c r="D78" s="156"/>
      <c r="E78" s="186"/>
      <c r="F78" s="110"/>
      <c r="G78" s="35"/>
      <c r="H78" s="35"/>
      <c r="I78" s="35"/>
      <c r="J78" s="35"/>
      <c r="K78" s="35"/>
      <c r="L78" s="35"/>
      <c r="M78" s="35"/>
      <c r="N78" s="35"/>
      <c r="O78" s="35"/>
      <c r="P78" s="35"/>
      <c r="Q78" s="172"/>
      <c r="R78" s="172"/>
      <c r="S78" s="172"/>
      <c r="T78" s="35"/>
      <c r="U78" s="35"/>
      <c r="V78" s="35"/>
      <c r="W78" s="35"/>
      <c r="X78" s="35"/>
      <c r="Y78" s="35"/>
      <c r="Z78" s="35"/>
      <c r="AA78" s="35"/>
      <c r="AB78" s="35"/>
      <c r="AC78" s="35"/>
      <c r="AD78" s="35"/>
    </row>
    <row r="79" spans="1:30" ht="22.5" customHeight="1" thickBot="1">
      <c r="A79" s="182"/>
      <c r="B79" s="187" t="s">
        <v>128</v>
      </c>
      <c r="C79" s="187" t="s">
        <v>129</v>
      </c>
      <c r="D79" s="187" t="s">
        <v>130</v>
      </c>
      <c r="E79" s="187" t="s">
        <v>131</v>
      </c>
      <c r="F79" s="35"/>
      <c r="G79" s="35"/>
      <c r="H79" s="35"/>
      <c r="I79" s="35"/>
      <c r="J79" s="35"/>
      <c r="K79" s="35"/>
      <c r="L79" s="35"/>
      <c r="M79" s="35"/>
      <c r="N79" s="35"/>
      <c r="O79" s="35"/>
      <c r="P79" s="35"/>
      <c r="Q79" s="172"/>
      <c r="R79" s="172"/>
      <c r="S79" s="172"/>
      <c r="T79" s="35"/>
      <c r="U79" s="35"/>
      <c r="V79" s="35"/>
      <c r="W79" s="35"/>
      <c r="X79" s="35"/>
      <c r="Y79" s="172"/>
      <c r="Z79" s="172"/>
      <c r="AA79" s="172"/>
      <c r="AB79" s="35"/>
      <c r="AC79" s="35"/>
      <c r="AD79" s="35"/>
    </row>
    <row r="80" spans="1:30" s="190" customFormat="1" ht="13.5" thickBot="1">
      <c r="A80" s="111" t="s">
        <v>104</v>
      </c>
      <c r="B80" s="188">
        <f>(C62*$G$62+C63*$G$63+C64*$G$64+C65*$G$65+C66*$G$66+C67*$G$67+C68*$G$68+C69*$G$69+C70*$G$70+C72*$G$72+C73*$G$73+C74*$G$74)/100</f>
        <v>16</v>
      </c>
      <c r="C80" s="188">
        <f>(D62*$G$62+D63*$G$63+D64*$G$64+D65*$G$65+D66*$G$66+D67*$G$67+D68*$G$68+D69*$G$69+D70*$G$70+D72*$G$72+D73*$G$73+D74*$G$74)/100</f>
        <v>0.03</v>
      </c>
      <c r="D80" s="188">
        <f>(E62*$G$62+E63*$G$63+E64*$G$64+E65*$G$65+E66*$G$66+E67*$G$67+E68*$G$68+E69*$G$69+E70*$G$70+E72*$G$72+E73*$G$73+E74*$G$74)/100</f>
        <v>0.4</v>
      </c>
      <c r="E80" s="188">
        <f>(F62*$G$62+F63*$G$63+F64*$G$64+F65*$G$65+F66*$G$66+F67*$G$67+F68*$G$68+F69*$G$69+F70*$G$70+F72*$G$72+F73*$G$73+F74*$G$74)/100</f>
        <v>2</v>
      </c>
      <c r="F80" s="110"/>
      <c r="G80" s="35"/>
      <c r="H80" s="189"/>
      <c r="I80" s="189"/>
      <c r="J80" s="172"/>
      <c r="K80" s="172"/>
      <c r="L80" s="172"/>
      <c r="M80" s="172"/>
      <c r="N80" s="172"/>
      <c r="O80" s="172"/>
      <c r="P80" s="172"/>
      <c r="Q80" s="172"/>
      <c r="R80" s="172"/>
      <c r="S80" s="172"/>
      <c r="T80" s="172"/>
      <c r="U80" s="35"/>
      <c r="V80" s="35"/>
      <c r="W80" s="35"/>
      <c r="X80" s="172"/>
      <c r="Y80" s="172"/>
      <c r="Z80" s="172"/>
      <c r="AA80" s="172"/>
      <c r="AB80" s="172"/>
      <c r="AC80" s="172"/>
      <c r="AD80" s="172"/>
    </row>
    <row r="81" spans="1:30" s="190" customFormat="1" ht="13.5" thickBot="1">
      <c r="A81" s="191"/>
      <c r="B81" s="35"/>
      <c r="C81" s="35"/>
      <c r="D81" s="35"/>
      <c r="E81" s="35"/>
      <c r="F81" s="189"/>
      <c r="G81" s="189"/>
      <c r="H81" s="189"/>
      <c r="I81" s="189"/>
      <c r="J81" s="172"/>
      <c r="K81" s="172"/>
      <c r="L81" s="172"/>
      <c r="M81" s="172"/>
      <c r="N81" s="172"/>
      <c r="O81" s="172"/>
      <c r="P81" s="172"/>
      <c r="Q81" s="172"/>
      <c r="R81" s="172"/>
      <c r="S81" s="172"/>
      <c r="T81" s="172"/>
      <c r="U81" s="35"/>
      <c r="V81" s="35"/>
      <c r="W81" s="35"/>
      <c r="X81" s="172"/>
      <c r="Y81" s="172"/>
      <c r="Z81" s="172"/>
      <c r="AA81" s="172"/>
      <c r="AB81" s="172"/>
      <c r="AC81" s="172"/>
      <c r="AD81" s="172"/>
    </row>
    <row r="82" spans="1:30" s="190" customFormat="1" ht="24" thickBot="1">
      <c r="A82" s="192" t="s">
        <v>132</v>
      </c>
      <c r="B82" s="35"/>
      <c r="C82" s="35"/>
      <c r="D82" s="35"/>
      <c r="E82" s="35"/>
      <c r="F82" s="189"/>
      <c r="G82" s="189"/>
      <c r="H82" s="189"/>
      <c r="I82" s="189"/>
      <c r="J82" s="172"/>
      <c r="K82" s="172"/>
      <c r="L82" s="172"/>
      <c r="M82" s="172"/>
      <c r="N82" s="172"/>
      <c r="O82" s="172"/>
      <c r="P82" s="172"/>
      <c r="Q82" s="172"/>
      <c r="R82" s="172"/>
      <c r="S82" s="172"/>
      <c r="T82" s="172"/>
      <c r="U82" s="35"/>
      <c r="V82" s="35"/>
      <c r="W82" s="35"/>
      <c r="X82" s="172"/>
      <c r="Y82" s="172"/>
      <c r="Z82" s="172"/>
      <c r="AA82" s="172"/>
      <c r="AB82" s="172"/>
      <c r="AC82" s="172"/>
      <c r="AD82" s="172"/>
    </row>
    <row r="83" spans="1:30" s="190" customFormat="1" ht="13.5" thickBot="1">
      <c r="A83" s="193" t="s">
        <v>133</v>
      </c>
      <c r="B83" s="147">
        <v>0.14000000000000001</v>
      </c>
      <c r="C83" s="35"/>
      <c r="D83" s="35"/>
      <c r="E83" s="35"/>
      <c r="F83" s="189"/>
      <c r="G83" s="189"/>
      <c r="H83" s="189"/>
      <c r="I83" s="189"/>
      <c r="J83" s="172"/>
      <c r="K83" s="172"/>
      <c r="L83" s="172"/>
      <c r="M83" s="172"/>
      <c r="N83" s="172"/>
      <c r="O83" s="172"/>
      <c r="P83" s="172"/>
      <c r="Q83" s="172"/>
      <c r="R83" s="172"/>
      <c r="S83" s="172"/>
      <c r="T83" s="172"/>
      <c r="U83" s="172"/>
      <c r="V83" s="172"/>
      <c r="W83" s="172"/>
      <c r="X83" s="172"/>
      <c r="Y83" s="172"/>
      <c r="Z83" s="172"/>
      <c r="AA83" s="172"/>
      <c r="AB83" s="172"/>
      <c r="AC83" s="172"/>
      <c r="AD83" s="172"/>
    </row>
    <row r="84" spans="1:30" s="190" customFormat="1" ht="18.75" thickBot="1">
      <c r="A84" s="194" t="s">
        <v>134</v>
      </c>
      <c r="B84" s="195" t="b">
        <f>B83&gt;S41</f>
        <v>1</v>
      </c>
      <c r="C84" s="35"/>
      <c r="D84" s="35"/>
      <c r="E84" s="35"/>
      <c r="F84" s="189"/>
      <c r="G84" s="189"/>
      <c r="H84" s="189"/>
      <c r="I84" s="189"/>
      <c r="J84" s="172"/>
      <c r="K84" s="172"/>
      <c r="L84" s="172"/>
      <c r="M84" s="172"/>
      <c r="N84" s="172"/>
      <c r="O84" s="172"/>
      <c r="P84" s="172"/>
      <c r="Q84" s="172"/>
      <c r="R84" s="172"/>
      <c r="S84" s="172"/>
      <c r="T84" s="172"/>
      <c r="U84" s="172"/>
      <c r="V84" s="172"/>
      <c r="W84" s="172"/>
      <c r="X84" s="172"/>
      <c r="Y84" s="172"/>
      <c r="Z84" s="172"/>
      <c r="AA84" s="172"/>
      <c r="AB84" s="172"/>
      <c r="AC84" s="172"/>
      <c r="AD84" s="172"/>
    </row>
    <row r="85" spans="1:30" ht="13.5" thickBot="1">
      <c r="A85" s="191"/>
      <c r="B85" s="35"/>
      <c r="C85" s="35"/>
      <c r="D85" s="35"/>
      <c r="E85" s="35"/>
      <c r="F85" s="189"/>
      <c r="G85" s="189"/>
      <c r="H85" s="35"/>
      <c r="I85" s="35"/>
      <c r="J85" s="35"/>
      <c r="K85" s="35"/>
      <c r="L85" s="35"/>
      <c r="M85" s="35"/>
      <c r="N85" s="35"/>
      <c r="O85" s="35"/>
      <c r="P85" s="35"/>
      <c r="Q85" s="35"/>
      <c r="R85" s="35"/>
      <c r="S85" s="35"/>
      <c r="T85" s="35"/>
      <c r="U85" s="172"/>
      <c r="V85" s="172"/>
      <c r="W85" s="172"/>
      <c r="X85" s="35"/>
      <c r="Y85" s="35"/>
      <c r="Z85" s="35"/>
      <c r="AA85" s="35"/>
      <c r="AB85" s="35"/>
      <c r="AC85" s="35"/>
      <c r="AD85" s="35"/>
    </row>
    <row r="86" spans="1:30" ht="24" thickBot="1">
      <c r="A86" s="154" t="s">
        <v>135</v>
      </c>
      <c r="B86" s="35"/>
      <c r="C86" s="35"/>
      <c r="D86" s="35"/>
      <c r="E86" s="35"/>
      <c r="F86" s="35"/>
      <c r="G86" s="35"/>
      <c r="H86" s="35"/>
      <c r="I86" s="35"/>
      <c r="J86" s="35"/>
      <c r="K86" s="35"/>
      <c r="L86" s="35"/>
      <c r="M86" s="35"/>
      <c r="N86" s="35"/>
      <c r="O86" s="35"/>
      <c r="P86" s="35"/>
      <c r="Q86" s="35"/>
      <c r="R86" s="35"/>
      <c r="S86" s="35"/>
      <c r="T86" s="35"/>
      <c r="U86" s="172"/>
      <c r="V86" s="172"/>
      <c r="W86" s="172"/>
      <c r="X86" s="35"/>
      <c r="Y86" s="35"/>
      <c r="Z86" s="35"/>
      <c r="AA86" s="35"/>
      <c r="AB86" s="35"/>
      <c r="AC86" s="35"/>
      <c r="AD86" s="35"/>
    </row>
    <row r="87" spans="1:30" ht="24" thickBot="1">
      <c r="A87" s="121" t="s">
        <v>136</v>
      </c>
      <c r="B87" s="58"/>
      <c r="C87" s="58"/>
      <c r="D87" s="196"/>
      <c r="E87" s="35"/>
      <c r="F87" s="35"/>
      <c r="G87" s="35"/>
      <c r="H87" s="35"/>
      <c r="I87" s="35"/>
      <c r="J87" s="35"/>
      <c r="K87" s="35"/>
      <c r="L87" s="35"/>
      <c r="M87" s="35"/>
      <c r="N87" s="35"/>
      <c r="O87" s="35"/>
      <c r="P87" s="35"/>
      <c r="Q87" s="35"/>
      <c r="R87" s="35"/>
      <c r="S87" s="35"/>
      <c r="T87" s="35"/>
      <c r="U87" s="172"/>
      <c r="V87" s="172"/>
      <c r="W87" s="172"/>
      <c r="X87" s="35"/>
      <c r="Y87" s="35"/>
      <c r="Z87" s="35"/>
      <c r="AA87" s="35"/>
      <c r="AB87" s="35"/>
      <c r="AC87" s="35"/>
      <c r="AD87" s="35"/>
    </row>
    <row r="88" spans="1:30" ht="32.1" customHeight="1" thickBot="1">
      <c r="A88" s="197"/>
      <c r="B88" s="147" t="s">
        <v>137</v>
      </c>
      <c r="C88" s="147" t="s">
        <v>138</v>
      </c>
      <c r="D88" s="147" t="s">
        <v>139</v>
      </c>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row>
    <row r="89" spans="1:30" ht="21">
      <c r="A89" s="198" t="s">
        <v>140</v>
      </c>
      <c r="B89" s="199">
        <f>IF(B80=0,0,+B56/B80)</f>
        <v>0.92026699029126213</v>
      </c>
      <c r="C89" s="200">
        <v>1.3</v>
      </c>
      <c r="D89" s="201" t="b">
        <f>B89&lt;C89</f>
        <v>1</v>
      </c>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row>
    <row r="90" spans="1:30" ht="21">
      <c r="A90" s="202" t="s">
        <v>141</v>
      </c>
      <c r="B90" s="203">
        <f>IF(C80=0,0,+C56/C80)</f>
        <v>0.80161812297734625</v>
      </c>
      <c r="C90" s="204">
        <v>1.3</v>
      </c>
      <c r="D90" s="205" t="b">
        <f>B90&lt;C90</f>
        <v>1</v>
      </c>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row>
    <row r="91" spans="1:30" ht="21">
      <c r="A91" s="202" t="s">
        <v>142</v>
      </c>
      <c r="B91" s="203">
        <f>IF(D80=0,0,+D56/D80)</f>
        <v>0.61310679611650476</v>
      </c>
      <c r="C91" s="204">
        <v>1.3</v>
      </c>
      <c r="D91" s="205" t="b">
        <f>B91&lt;C91</f>
        <v>1</v>
      </c>
      <c r="E91" s="35"/>
      <c r="F91" s="35" t="s">
        <v>106</v>
      </c>
      <c r="G91" s="35"/>
      <c r="H91" s="35"/>
      <c r="I91" s="35"/>
      <c r="J91" s="35"/>
      <c r="K91" s="35"/>
      <c r="L91" s="35"/>
      <c r="M91" s="35"/>
      <c r="N91" s="35"/>
      <c r="O91" s="35"/>
      <c r="P91" s="35"/>
      <c r="Q91" s="35"/>
      <c r="R91" s="35"/>
      <c r="S91" s="35"/>
      <c r="T91" s="35"/>
      <c r="U91" s="35"/>
      <c r="V91" s="35"/>
      <c r="W91" s="35"/>
      <c r="X91" s="35"/>
      <c r="Y91" s="35"/>
      <c r="Z91" s="35"/>
      <c r="AA91" s="35"/>
      <c r="AB91" s="35"/>
      <c r="AC91" s="35"/>
      <c r="AD91" s="35"/>
    </row>
    <row r="92" spans="1:30" ht="21">
      <c r="A92" s="202" t="s">
        <v>143</v>
      </c>
      <c r="B92" s="203">
        <f>IF(E80=0,0,+E56/E80)</f>
        <v>0.99927184466019425</v>
      </c>
      <c r="C92" s="204">
        <v>1.3</v>
      </c>
      <c r="D92" s="205" t="b">
        <f>B92&lt;C92</f>
        <v>1</v>
      </c>
      <c r="E92" s="35"/>
      <c r="F92" s="116" t="s">
        <v>106</v>
      </c>
      <c r="G92" s="35"/>
      <c r="H92" s="35"/>
      <c r="I92" s="35"/>
      <c r="J92" s="35"/>
      <c r="K92" s="35"/>
      <c r="L92" s="35"/>
      <c r="M92" s="35"/>
      <c r="N92" s="35"/>
      <c r="O92" s="35"/>
      <c r="P92" s="35"/>
      <c r="Q92" s="35"/>
      <c r="R92" s="35"/>
      <c r="S92" s="35"/>
      <c r="T92" s="35"/>
      <c r="U92" s="35"/>
      <c r="V92" s="35"/>
      <c r="W92" s="35"/>
      <c r="X92" s="35"/>
      <c r="Y92" s="35"/>
      <c r="Z92" s="35"/>
      <c r="AA92" s="35"/>
      <c r="AB92" s="35"/>
      <c r="AC92" s="35"/>
      <c r="AD92" s="35"/>
    </row>
    <row r="93" spans="1:30" ht="21.75" thickBot="1">
      <c r="A93" s="206" t="s">
        <v>144</v>
      </c>
      <c r="B93" s="207">
        <f>SUM(B89:B92)</f>
        <v>3.3342637540453071</v>
      </c>
      <c r="C93" s="208">
        <v>4</v>
      </c>
      <c r="D93" s="209" t="b">
        <f>B93&lt;C93</f>
        <v>1</v>
      </c>
      <c r="E93" s="35"/>
      <c r="F93" s="116" t="s">
        <v>106</v>
      </c>
      <c r="G93" s="35"/>
      <c r="H93" s="35"/>
      <c r="I93" s="35"/>
      <c r="J93" s="35"/>
      <c r="K93" s="35"/>
      <c r="L93" s="35"/>
      <c r="M93" s="35"/>
      <c r="N93" s="35"/>
      <c r="O93" s="35"/>
      <c r="P93" s="35"/>
      <c r="Q93" s="35"/>
      <c r="R93" s="35"/>
      <c r="S93" s="35"/>
      <c r="T93" s="35"/>
      <c r="U93" s="35"/>
      <c r="V93" s="35"/>
      <c r="W93" s="35"/>
      <c r="X93" s="35"/>
      <c r="Y93" s="35"/>
      <c r="Z93" s="35"/>
      <c r="AA93" s="35"/>
      <c r="AB93" s="35"/>
      <c r="AC93" s="35"/>
      <c r="AD93" s="35"/>
    </row>
    <row r="94" spans="1:30" ht="13.5" thickBo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row>
    <row r="95" spans="1:30" ht="24" thickBot="1">
      <c r="A95" s="210" t="s">
        <v>145</v>
      </c>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row>
    <row r="96" spans="1:30" ht="27.75" customHeight="1" thickBot="1">
      <c r="A96" s="121" t="s">
        <v>146</v>
      </c>
      <c r="B96" s="211"/>
      <c r="C96" s="211"/>
      <c r="D96" s="196"/>
      <c r="E96" s="35"/>
      <c r="F96" s="35"/>
      <c r="G96" s="35"/>
      <c r="H96" s="212"/>
      <c r="I96" s="35"/>
      <c r="J96" s="35"/>
      <c r="K96" s="35"/>
      <c r="L96" s="35"/>
      <c r="M96" s="35"/>
      <c r="N96" s="35"/>
      <c r="O96" s="35"/>
      <c r="P96" s="35"/>
      <c r="Q96" s="35"/>
      <c r="R96" s="35"/>
      <c r="S96" s="35"/>
      <c r="T96" s="35"/>
      <c r="U96" s="35"/>
      <c r="V96" s="35"/>
      <c r="W96" s="35"/>
      <c r="X96" s="35"/>
      <c r="Y96" s="35"/>
      <c r="Z96" s="35"/>
      <c r="AA96" s="35"/>
      <c r="AB96" s="35"/>
      <c r="AC96" s="35"/>
      <c r="AD96" s="35"/>
    </row>
    <row r="97" spans="1:30" ht="51" customHeight="1" thickBot="1">
      <c r="A97" s="213"/>
      <c r="B97" s="214" t="s">
        <v>137</v>
      </c>
      <c r="C97" s="214" t="s">
        <v>138</v>
      </c>
      <c r="D97" s="215" t="s">
        <v>139</v>
      </c>
      <c r="E97" s="360" t="s">
        <v>147</v>
      </c>
      <c r="F97" s="361"/>
      <c r="G97" s="361"/>
      <c r="H97" s="361"/>
      <c r="I97" s="35"/>
      <c r="J97" s="35"/>
      <c r="K97" s="35"/>
      <c r="L97" s="35"/>
      <c r="M97" s="35"/>
      <c r="N97" s="35"/>
      <c r="O97" s="35"/>
      <c r="P97" s="35"/>
      <c r="Q97" s="35"/>
      <c r="R97" s="35"/>
      <c r="S97" s="35"/>
      <c r="T97" s="35"/>
      <c r="U97" s="35"/>
      <c r="V97" s="35"/>
      <c r="W97" s="35"/>
      <c r="X97" s="35"/>
      <c r="Y97" s="35"/>
      <c r="Z97" s="35"/>
      <c r="AA97" s="35"/>
      <c r="AB97" s="35"/>
      <c r="AC97" s="35"/>
      <c r="AD97" s="35"/>
    </row>
    <row r="98" spans="1:30" ht="21">
      <c r="A98" s="216" t="s">
        <v>148</v>
      </c>
      <c r="B98" s="217">
        <f>IF(J51=0,0,+I51/J51)</f>
        <v>1.1000000000000001</v>
      </c>
      <c r="C98" s="218"/>
      <c r="D98" s="201"/>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row>
    <row r="99" spans="1:30" ht="21">
      <c r="A99" s="219" t="s">
        <v>149</v>
      </c>
      <c r="B99" s="220">
        <f>IF(H51=0,0,+(G51/H51))</f>
        <v>1.0666666666666667</v>
      </c>
      <c r="C99" s="221"/>
      <c r="D99" s="20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row>
    <row r="100" spans="1:30" ht="21">
      <c r="A100" s="219" t="s">
        <v>150</v>
      </c>
      <c r="B100" s="220">
        <f>+V41</f>
        <v>1.0502080443828015</v>
      </c>
      <c r="C100" s="221"/>
      <c r="D100" s="205"/>
      <c r="E100" s="35"/>
      <c r="F100" s="362"/>
      <c r="G100" s="362"/>
      <c r="H100" s="362"/>
      <c r="I100" s="222"/>
      <c r="J100" s="35"/>
      <c r="K100" s="35"/>
      <c r="L100" s="35"/>
      <c r="M100" s="35"/>
      <c r="N100" s="35"/>
      <c r="O100" s="35"/>
      <c r="P100" s="35"/>
      <c r="Q100" s="35"/>
      <c r="R100" s="35"/>
      <c r="S100" s="35"/>
      <c r="T100" s="35"/>
      <c r="U100" s="35"/>
      <c r="V100" s="35"/>
      <c r="W100" s="35"/>
      <c r="X100" s="35"/>
      <c r="Y100" s="35"/>
      <c r="Z100" s="35"/>
      <c r="AA100" s="35"/>
      <c r="AB100" s="35"/>
      <c r="AC100" s="35"/>
      <c r="AD100" s="35"/>
    </row>
    <row r="101" spans="1:30" ht="22.5" customHeight="1">
      <c r="A101" s="219" t="s">
        <v>151</v>
      </c>
      <c r="B101" s="220">
        <f>+U41</f>
        <v>1.1525960320810469</v>
      </c>
      <c r="C101" s="221"/>
      <c r="D101" s="205"/>
      <c r="E101" s="35"/>
      <c r="F101" s="347"/>
      <c r="G101" s="347"/>
      <c r="H101" s="347"/>
      <c r="I101" s="347"/>
      <c r="J101" s="35"/>
      <c r="K101" s="35"/>
      <c r="L101" s="35"/>
      <c r="M101" s="35"/>
      <c r="N101" s="35"/>
      <c r="O101" s="35"/>
      <c r="P101" s="35"/>
      <c r="Q101" s="35"/>
      <c r="R101" s="35"/>
      <c r="S101" s="35"/>
      <c r="T101" s="35"/>
      <c r="U101" s="35"/>
      <c r="V101" s="35"/>
      <c r="W101" s="35"/>
      <c r="X101" s="35"/>
      <c r="Y101" s="35"/>
      <c r="Z101" s="35"/>
      <c r="AA101" s="35"/>
      <c r="AB101" s="35"/>
      <c r="AC101" s="35"/>
      <c r="AD101" s="35"/>
    </row>
    <row r="102" spans="1:30" ht="39.6" customHeight="1">
      <c r="A102" s="223" t="s">
        <v>152</v>
      </c>
      <c r="B102" s="224">
        <f>B100+B98</f>
        <v>2.1502080443828016</v>
      </c>
      <c r="C102" s="225">
        <v>2.2999999999999998</v>
      </c>
      <c r="D102" s="226" t="b">
        <f>B102&lt;C102</f>
        <v>1</v>
      </c>
      <c r="E102" s="348"/>
      <c r="F102" s="349"/>
      <c r="G102" s="349"/>
      <c r="H102" s="349"/>
      <c r="I102" s="349"/>
      <c r="J102" s="349"/>
      <c r="K102" s="35"/>
      <c r="L102" s="35"/>
      <c r="M102" s="35"/>
      <c r="N102" s="35"/>
      <c r="O102" s="35"/>
      <c r="P102" s="35"/>
      <c r="Q102" s="35"/>
      <c r="R102" s="35"/>
      <c r="S102" s="35"/>
      <c r="T102" s="35"/>
      <c r="U102" s="35"/>
      <c r="V102" s="35"/>
      <c r="W102" s="35"/>
      <c r="X102" s="35"/>
      <c r="Y102" s="35"/>
      <c r="Z102" s="35"/>
      <c r="AA102" s="35"/>
      <c r="AB102" s="35"/>
      <c r="AC102" s="35"/>
      <c r="AD102" s="35"/>
    </row>
    <row r="103" spans="1:30" ht="36.6" customHeight="1">
      <c r="A103" s="223" t="s">
        <v>153</v>
      </c>
      <c r="B103" s="224">
        <f>B101+B99</f>
        <v>2.2192626987477135</v>
      </c>
      <c r="C103" s="225">
        <v>2.2999999999999998</v>
      </c>
      <c r="D103" s="226" t="b">
        <f>B103&lt;C103</f>
        <v>1</v>
      </c>
      <c r="E103" s="227"/>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row>
    <row r="104" spans="1:30" ht="18.75" thickBot="1">
      <c r="A104" s="228"/>
      <c r="B104" s="52"/>
      <c r="C104" s="102"/>
      <c r="D104" s="53"/>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row>
    <row r="105" spans="1:30" ht="24" thickBot="1">
      <c r="A105" s="122" t="s">
        <v>154</v>
      </c>
      <c r="B105" s="229"/>
      <c r="C105" s="102"/>
      <c r="D105" s="53"/>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row>
    <row r="106" spans="1:30" ht="24" thickBot="1">
      <c r="A106" s="230" t="s">
        <v>155</v>
      </c>
      <c r="B106" s="231"/>
      <c r="C106" s="232"/>
      <c r="D106" s="233"/>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row>
    <row r="107" spans="1:30" ht="53.85" customHeight="1" thickBot="1">
      <c r="A107" s="234" t="s">
        <v>47</v>
      </c>
      <c r="B107" s="235" t="s">
        <v>156</v>
      </c>
      <c r="C107" s="236" t="s">
        <v>157</v>
      </c>
      <c r="D107" s="237"/>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row>
    <row r="108" spans="1:30" ht="15.6" customHeight="1" thickBot="1">
      <c r="A108" s="350" t="s">
        <v>158</v>
      </c>
      <c r="B108" s="238">
        <f>T14</f>
        <v>25.242718446601941</v>
      </c>
      <c r="C108" s="239">
        <f>200*$D14</f>
        <v>100.97087378640776</v>
      </c>
      <c r="D108" s="170"/>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row>
    <row r="109" spans="1:30" ht="15.6" customHeight="1" thickBot="1">
      <c r="A109" s="351"/>
      <c r="B109" s="177">
        <f>T15</f>
        <v>9.9029126213592242</v>
      </c>
      <c r="C109" s="239">
        <f t="shared" ref="C109:C133" si="9">200*$D15</f>
        <v>99.029126213592235</v>
      </c>
      <c r="D109" s="35"/>
      <c r="E109" s="35"/>
      <c r="F109" s="35"/>
      <c r="G109" s="35"/>
      <c r="H109" s="102"/>
      <c r="I109" s="102"/>
      <c r="J109" s="102"/>
      <c r="K109" s="35"/>
      <c r="L109" s="35"/>
      <c r="M109" s="35"/>
      <c r="N109" s="35"/>
      <c r="O109" s="35"/>
      <c r="P109" s="35"/>
      <c r="Q109" s="35"/>
      <c r="R109" s="35"/>
      <c r="S109" s="35"/>
      <c r="T109" s="35"/>
      <c r="U109" s="35"/>
      <c r="V109" s="35"/>
      <c r="W109" s="35"/>
      <c r="X109" s="35"/>
      <c r="Y109" s="35"/>
      <c r="Z109" s="35"/>
      <c r="AA109" s="35"/>
      <c r="AB109" s="35"/>
      <c r="AC109" s="35"/>
      <c r="AD109" s="35"/>
    </row>
    <row r="110" spans="1:30" ht="15.6" customHeight="1" thickBot="1">
      <c r="A110" s="240"/>
      <c r="B110" s="177">
        <f>T16</f>
        <v>0</v>
      </c>
      <c r="C110" s="239">
        <f t="shared" si="9"/>
        <v>0</v>
      </c>
      <c r="D110" s="35"/>
      <c r="E110" s="35"/>
      <c r="F110" s="171"/>
      <c r="G110" s="171"/>
      <c r="H110" s="102"/>
      <c r="I110" s="35"/>
      <c r="J110" s="35"/>
      <c r="K110" s="35"/>
      <c r="L110" s="35"/>
      <c r="M110" s="35"/>
      <c r="N110" s="35"/>
      <c r="O110" s="35"/>
      <c r="P110" s="35"/>
      <c r="Q110" s="35"/>
      <c r="R110" s="35"/>
      <c r="S110" s="35"/>
      <c r="T110" s="35"/>
      <c r="U110" s="35"/>
      <c r="V110" s="35"/>
      <c r="W110" s="35"/>
      <c r="X110" s="35"/>
      <c r="Y110" s="35"/>
      <c r="Z110" s="35"/>
      <c r="AA110" s="35"/>
      <c r="AB110" s="35"/>
      <c r="AC110" s="35"/>
      <c r="AD110" s="35"/>
    </row>
    <row r="111" spans="1:30" ht="15.6" customHeight="1" thickBot="1">
      <c r="A111" s="241"/>
      <c r="B111" s="177">
        <f t="shared" ref="B111:B113" si="10">T17</f>
        <v>0</v>
      </c>
      <c r="C111" s="239">
        <f t="shared" si="9"/>
        <v>0</v>
      </c>
      <c r="D111" s="35"/>
      <c r="E111" s="35"/>
      <c r="F111" s="171"/>
      <c r="G111" s="171"/>
      <c r="H111" s="102"/>
      <c r="I111" s="35"/>
      <c r="J111" s="35"/>
      <c r="K111" s="35"/>
      <c r="L111" s="35"/>
      <c r="M111" s="35"/>
      <c r="N111" s="35"/>
      <c r="O111" s="35"/>
      <c r="P111" s="35"/>
      <c r="Q111" s="35"/>
      <c r="R111" s="35"/>
      <c r="S111" s="35"/>
      <c r="T111" s="35"/>
      <c r="U111" s="35"/>
      <c r="V111" s="35"/>
      <c r="W111" s="35"/>
      <c r="X111" s="35"/>
      <c r="Y111" s="35"/>
      <c r="Z111" s="35"/>
      <c r="AA111" s="35"/>
      <c r="AB111" s="35"/>
      <c r="AC111" s="35"/>
      <c r="AD111" s="35"/>
    </row>
    <row r="112" spans="1:30" ht="15.6" customHeight="1" thickBot="1">
      <c r="A112" s="241"/>
      <c r="B112" s="177">
        <f t="shared" si="10"/>
        <v>0</v>
      </c>
      <c r="C112" s="239">
        <f t="shared" si="9"/>
        <v>0</v>
      </c>
      <c r="D112" s="35"/>
      <c r="E112" s="35"/>
      <c r="F112" s="171"/>
      <c r="G112" s="171"/>
      <c r="H112" s="102"/>
      <c r="I112" s="35"/>
      <c r="J112" s="35"/>
      <c r="K112" s="35"/>
      <c r="L112" s="35"/>
      <c r="M112" s="35"/>
      <c r="N112" s="35"/>
      <c r="O112" s="35"/>
      <c r="P112" s="35"/>
      <c r="Q112" s="35"/>
      <c r="R112" s="35"/>
      <c r="S112" s="35"/>
      <c r="T112" s="35"/>
      <c r="U112" s="35"/>
      <c r="V112" s="35"/>
      <c r="W112" s="35"/>
      <c r="X112" s="35"/>
      <c r="Y112" s="35"/>
      <c r="Z112" s="35"/>
      <c r="AA112" s="35"/>
      <c r="AB112" s="35"/>
      <c r="AC112" s="35"/>
      <c r="AD112" s="35"/>
    </row>
    <row r="113" spans="1:30" ht="15.6" customHeight="1" thickBot="1">
      <c r="A113" s="241"/>
      <c r="B113" s="177">
        <f t="shared" si="10"/>
        <v>0</v>
      </c>
      <c r="C113" s="239">
        <f t="shared" si="9"/>
        <v>0</v>
      </c>
      <c r="D113" s="35"/>
      <c r="E113" s="35"/>
      <c r="F113" s="171"/>
      <c r="G113" s="171"/>
      <c r="H113" s="102"/>
      <c r="I113" s="35"/>
      <c r="J113" s="35"/>
      <c r="K113" s="35"/>
      <c r="L113" s="35"/>
      <c r="M113" s="35"/>
      <c r="N113" s="35"/>
      <c r="O113" s="35"/>
      <c r="P113" s="35"/>
      <c r="Q113" s="35"/>
      <c r="R113" s="35"/>
      <c r="S113" s="35"/>
      <c r="T113" s="35"/>
      <c r="U113" s="35"/>
      <c r="V113" s="35"/>
      <c r="W113" s="35"/>
      <c r="X113" s="35"/>
      <c r="Y113" s="35"/>
      <c r="Z113" s="35"/>
      <c r="AA113" s="35"/>
      <c r="AB113" s="35"/>
      <c r="AC113" s="35"/>
      <c r="AD113" s="35"/>
    </row>
    <row r="114" spans="1:30" ht="15.6" customHeight="1" thickBot="1">
      <c r="A114" s="242"/>
      <c r="B114" s="82">
        <f>T20</f>
        <v>0</v>
      </c>
      <c r="C114" s="239">
        <f t="shared" si="9"/>
        <v>0</v>
      </c>
      <c r="D114" s="35"/>
      <c r="E114" s="35"/>
      <c r="F114" s="171"/>
      <c r="G114" s="171"/>
      <c r="H114" s="102"/>
      <c r="I114" s="35"/>
      <c r="J114" s="35"/>
      <c r="K114" s="35"/>
      <c r="L114" s="35"/>
      <c r="M114" s="35"/>
      <c r="N114" s="35"/>
      <c r="O114" s="35"/>
      <c r="P114" s="35"/>
      <c r="Q114" s="35"/>
      <c r="R114" s="35"/>
      <c r="S114" s="35"/>
      <c r="T114" s="35"/>
      <c r="U114" s="35"/>
      <c r="V114" s="35"/>
      <c r="W114" s="35"/>
      <c r="X114" s="35"/>
      <c r="Y114" s="35"/>
      <c r="Z114" s="35"/>
      <c r="AA114" s="35"/>
      <c r="AB114" s="35"/>
      <c r="AC114" s="35"/>
      <c r="AD114" s="35"/>
    </row>
    <row r="115" spans="1:30" ht="15.6" customHeight="1" thickBot="1">
      <c r="A115" s="243"/>
      <c r="B115" s="99">
        <f>T21</f>
        <v>0</v>
      </c>
      <c r="C115" s="239">
        <f t="shared" si="9"/>
        <v>0</v>
      </c>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row>
    <row r="116" spans="1:30" ht="15.6" customHeight="1" thickBot="1">
      <c r="A116" s="86" t="s">
        <v>120</v>
      </c>
      <c r="B116" s="177">
        <f>T22</f>
        <v>0</v>
      </c>
      <c r="C116" s="239">
        <f t="shared" si="9"/>
        <v>0</v>
      </c>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row>
    <row r="117" spans="1:30" ht="15.6" customHeight="1" thickBot="1">
      <c r="A117" s="87"/>
      <c r="B117" s="177">
        <f t="shared" ref="B117:B119" si="11">T23</f>
        <v>0</v>
      </c>
      <c r="C117" s="239">
        <f t="shared" si="9"/>
        <v>0</v>
      </c>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row>
    <row r="118" spans="1:30" ht="15.6" customHeight="1" thickBot="1">
      <c r="A118" s="87"/>
      <c r="B118" s="177">
        <f t="shared" si="11"/>
        <v>0</v>
      </c>
      <c r="C118" s="239">
        <f t="shared" si="9"/>
        <v>0</v>
      </c>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row>
    <row r="119" spans="1:30" ht="15.6" customHeight="1" thickBot="1">
      <c r="A119" s="244"/>
      <c r="B119" s="177">
        <f t="shared" si="11"/>
        <v>0</v>
      </c>
      <c r="C119" s="239">
        <f t="shared" si="9"/>
        <v>0</v>
      </c>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row>
    <row r="120" spans="1:30" ht="15.6" customHeight="1" thickBot="1">
      <c r="A120" s="245" t="s">
        <v>68</v>
      </c>
      <c r="B120" s="246">
        <f t="shared" ref="B120:B129" si="12">T26</f>
        <v>0</v>
      </c>
      <c r="C120" s="239">
        <f t="shared" si="9"/>
        <v>0</v>
      </c>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row>
    <row r="121" spans="1:30" ht="15.6" customHeight="1" thickBot="1">
      <c r="A121" s="244"/>
      <c r="B121" s="97">
        <f t="shared" si="12"/>
        <v>0</v>
      </c>
      <c r="C121" s="239">
        <f t="shared" si="9"/>
        <v>0</v>
      </c>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row>
    <row r="122" spans="1:30" ht="15.6" customHeight="1" thickBot="1">
      <c r="A122" s="247" t="s">
        <v>159</v>
      </c>
      <c r="B122" s="77">
        <f t="shared" si="12"/>
        <v>0</v>
      </c>
      <c r="C122" s="239">
        <f t="shared" si="9"/>
        <v>0</v>
      </c>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row>
    <row r="123" spans="1:30" ht="15.6" customHeight="1" thickBot="1">
      <c r="A123" s="85"/>
      <c r="B123" s="99">
        <f t="shared" si="12"/>
        <v>0</v>
      </c>
      <c r="C123" s="239">
        <f t="shared" si="9"/>
        <v>0</v>
      </c>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row>
    <row r="124" spans="1:30" ht="15.6" customHeight="1" thickBot="1">
      <c r="A124" s="248" t="s">
        <v>70</v>
      </c>
      <c r="B124" s="77">
        <f t="shared" si="12"/>
        <v>0</v>
      </c>
      <c r="C124" s="239">
        <f t="shared" si="9"/>
        <v>0</v>
      </c>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row>
    <row r="125" spans="1:30" ht="15.6" customHeight="1" thickBot="1">
      <c r="A125" s="243"/>
      <c r="B125" s="99">
        <f t="shared" si="12"/>
        <v>0</v>
      </c>
      <c r="C125" s="239">
        <f t="shared" si="9"/>
        <v>0</v>
      </c>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row>
    <row r="126" spans="1:30" ht="15.6" customHeight="1" thickBot="1">
      <c r="A126" s="248" t="s">
        <v>71</v>
      </c>
      <c r="B126" s="238">
        <f t="shared" si="12"/>
        <v>0</v>
      </c>
      <c r="C126" s="239">
        <f t="shared" si="9"/>
        <v>0</v>
      </c>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row>
    <row r="127" spans="1:30" ht="15.6" customHeight="1" thickBot="1">
      <c r="A127" s="243"/>
      <c r="B127" s="99">
        <f t="shared" si="12"/>
        <v>0</v>
      </c>
      <c r="C127" s="239">
        <f t="shared" si="9"/>
        <v>0</v>
      </c>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row>
    <row r="128" spans="1:30" ht="15.6" customHeight="1" thickBot="1">
      <c r="A128" s="248" t="s">
        <v>72</v>
      </c>
      <c r="B128" s="246">
        <f t="shared" si="12"/>
        <v>0</v>
      </c>
      <c r="C128" s="239">
        <f t="shared" si="9"/>
        <v>0</v>
      </c>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row>
    <row r="129" spans="1:30" ht="15.6" customHeight="1" thickBot="1">
      <c r="A129" s="244"/>
      <c r="B129" s="238">
        <f t="shared" si="12"/>
        <v>0</v>
      </c>
      <c r="C129" s="239">
        <f t="shared" si="9"/>
        <v>0</v>
      </c>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row>
    <row r="130" spans="1:30" ht="15.6" customHeight="1" thickBot="1">
      <c r="A130" s="92" t="s">
        <v>73</v>
      </c>
      <c r="B130" s="246">
        <f>T36</f>
        <v>0</v>
      </c>
      <c r="C130" s="239">
        <f t="shared" si="9"/>
        <v>0</v>
      </c>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row>
    <row r="131" spans="1:30" ht="15.6" customHeight="1" thickBot="1">
      <c r="A131" s="244"/>
      <c r="B131" s="99">
        <f>T37</f>
        <v>0</v>
      </c>
      <c r="C131" s="239">
        <f t="shared" si="9"/>
        <v>0</v>
      </c>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row>
    <row r="132" spans="1:30" ht="15.6" customHeight="1" thickBot="1">
      <c r="A132" s="293" t="s">
        <v>160</v>
      </c>
      <c r="B132" s="77">
        <f>T38</f>
        <v>0</v>
      </c>
      <c r="C132" s="239">
        <f t="shared" si="9"/>
        <v>0</v>
      </c>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row>
    <row r="133" spans="1:30" ht="15.6" customHeight="1" thickBot="1">
      <c r="A133" s="243"/>
      <c r="B133" s="99">
        <f>T39</f>
        <v>0</v>
      </c>
      <c r="C133" s="239">
        <f t="shared" si="9"/>
        <v>0</v>
      </c>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row>
    <row r="134" spans="1:30" ht="15.6" customHeight="1">
      <c r="A134" s="294" t="s">
        <v>161</v>
      </c>
      <c r="B134" s="249">
        <f>F51</f>
        <v>150</v>
      </c>
      <c r="C134" s="250"/>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row>
    <row r="135" spans="1:30" ht="15.6" customHeight="1" thickBot="1">
      <c r="A135" s="251"/>
      <c r="B135" s="252"/>
      <c r="C135" s="253"/>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row>
    <row r="136" spans="1:30" ht="20.85" customHeight="1" thickBot="1">
      <c r="A136" s="254" t="s">
        <v>162</v>
      </c>
      <c r="B136" s="255">
        <f>SUM(B108:B133,B134:B135)</f>
        <v>185.14563106796118</v>
      </c>
      <c r="C136" s="256">
        <f>SUM(C108:C133)</f>
        <v>200</v>
      </c>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row>
    <row r="137" spans="1:30" ht="22.5" customHeight="1" thickBot="1">
      <c r="A137" s="257" t="s">
        <v>163</v>
      </c>
      <c r="B137" s="258"/>
      <c r="C137" s="259" t="b">
        <f>B136&lt;C136</f>
        <v>1</v>
      </c>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row>
    <row r="138" spans="1:30" ht="15" customHeight="1">
      <c r="A138" s="228"/>
      <c r="B138" s="52"/>
      <c r="C138" s="102"/>
      <c r="D138" s="53"/>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row>
    <row r="139" spans="1:30">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row>
    <row r="140" spans="1:30">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row>
    <row r="141" spans="1:30">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row>
    <row r="142" spans="1:30">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row>
    <row r="143" spans="1:30">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row>
    <row r="144" spans="1:30">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row>
    <row r="145" spans="1:30">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row>
    <row r="146" spans="1:30">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row>
    <row r="147" spans="1:30">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row>
    <row r="148" spans="1:30">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row>
    <row r="149" spans="1:30">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row>
    <row r="150" spans="1:30">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row>
    <row r="151" spans="1:30">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row>
    <row r="152" spans="1:30">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row>
    <row r="153" spans="1:30">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row>
    <row r="154" spans="1:30">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row>
    <row r="155" spans="1:30">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row>
    <row r="156" spans="1:30">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row>
    <row r="157" spans="1:30">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row>
    <row r="158" spans="1:30">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row>
    <row r="159" spans="1:30">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row>
    <row r="160" spans="1:30">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1:30">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row>
    <row r="162" spans="1:30">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row>
    <row r="163" spans="1:30">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row>
    <row r="164" spans="1:30">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row>
    <row r="165" spans="1:30">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row>
    <row r="166" spans="1:30">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row>
    <row r="167" spans="1:30">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row>
    <row r="168" spans="1:30">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row>
    <row r="169" spans="1:30">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row>
    <row r="170" spans="1:30">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row>
    <row r="171" spans="1:30">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row>
    <row r="172" spans="1:30">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row>
    <row r="173" spans="1:30">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row>
    <row r="174" spans="1:30">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row>
    <row r="175" spans="1:30">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row>
    <row r="176" spans="1:30">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row>
    <row r="177" spans="1:30">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row>
    <row r="178" spans="1:30">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row>
    <row r="179" spans="1:30">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row>
    <row r="180" spans="1:30">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row>
    <row r="193" spans="1:30">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row>
    <row r="203" spans="1:30">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row>
    <row r="204" spans="1:30">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row>
    <row r="205" spans="1:30">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row>
    <row r="206" spans="1:30">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row>
    <row r="207" spans="1:30">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row>
    <row r="208" spans="1:30">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row>
    <row r="209" spans="1:30">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row>
    <row r="210" spans="1:30">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row>
    <row r="211" spans="1:30">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row>
    <row r="212" spans="1:30">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row>
    <row r="213" spans="1:30">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row>
    <row r="214" spans="1:30">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row>
    <row r="215" spans="1:30">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row>
    <row r="216" spans="1:30">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row>
    <row r="217" spans="1:30">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row>
    <row r="218" spans="1:30">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row>
    <row r="219" spans="1:30">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row>
    <row r="220" spans="1:30">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row>
    <row r="221" spans="1:30">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row>
    <row r="222" spans="1:30">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row>
    <row r="223" spans="1:30">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row>
  </sheetData>
  <sheetProtection algorithmName="SHA-512" hashValue="AYO1ABzy8XWelw137PsPk6d/ookkdbW+KmAITYQyAEHhFdO9/2bbLUKopwNf+TQ79vuf6z/1LlwXl/HCtMKNdw==" saltValue="TrHveLX2ut+QwcB5vfaHLw==" spinCount="100000" sheet="1" objects="1" scenarios="1"/>
  <mergeCells count="47">
    <mergeCell ref="A1:U1"/>
    <mergeCell ref="C4:H4"/>
    <mergeCell ref="C5:H5"/>
    <mergeCell ref="C6:H6"/>
    <mergeCell ref="C8:H8"/>
    <mergeCell ref="O11:V11"/>
    <mergeCell ref="C12:D12"/>
    <mergeCell ref="E12:J12"/>
    <mergeCell ref="K12:N12"/>
    <mergeCell ref="O12:T12"/>
    <mergeCell ref="U12:V12"/>
    <mergeCell ref="O45:R45"/>
    <mergeCell ref="O52:P52"/>
    <mergeCell ref="O53:P53"/>
    <mergeCell ref="A68:B68"/>
    <mergeCell ref="A14:A15"/>
    <mergeCell ref="C43:G43"/>
    <mergeCell ref="A60:B60"/>
    <mergeCell ref="C60:F60"/>
    <mergeCell ref="A61:B61"/>
    <mergeCell ref="A62:B62"/>
    <mergeCell ref="A63:B63"/>
    <mergeCell ref="A64:B64"/>
    <mergeCell ref="A65:B65"/>
    <mergeCell ref="A66:B66"/>
    <mergeCell ref="A67:B67"/>
    <mergeCell ref="O54:P54"/>
    <mergeCell ref="F101:I101"/>
    <mergeCell ref="E102:J102"/>
    <mergeCell ref="A108:A109"/>
    <mergeCell ref="A69:B69"/>
    <mergeCell ref="A70:B70"/>
    <mergeCell ref="A71:B71"/>
    <mergeCell ref="H71:I72"/>
    <mergeCell ref="E97:H97"/>
    <mergeCell ref="F100:H100"/>
    <mergeCell ref="O46:P46"/>
    <mergeCell ref="O47:P47"/>
    <mergeCell ref="O48:P48"/>
    <mergeCell ref="O49:P49"/>
    <mergeCell ref="O50:P50"/>
    <mergeCell ref="O59:P59"/>
    <mergeCell ref="O51:P51"/>
    <mergeCell ref="O55:P55"/>
    <mergeCell ref="O56:P56"/>
    <mergeCell ref="O57:P57"/>
    <mergeCell ref="O58:P58"/>
  </mergeCells>
  <conditionalFormatting sqref="B84 D89:D93 D102:D103 C137">
    <cfRule type="containsText" dxfId="1" priority="1" operator="containsText" text="FALSE">
      <formula>NOT(ISERROR(SEARCH("FALSE",B84)))</formula>
    </cfRule>
    <cfRule type="containsText" dxfId="0" priority="2" operator="containsText" text="TRUE">
      <formula>NOT(ISERROR(SEARCH("TRUE",B84)))</formula>
    </cfRule>
  </conditionalFormatting>
  <pageMargins left="0.23622047244094491" right="0.31496062992125984" top="0.31496062992125984" bottom="0.19685039370078741" header="0.27559055118110237" footer="3.937007874015748E-2"/>
  <pageSetup paperSize="9" fitToWidth="5" fitToHeight="6" orientation="landscape" r:id="rId1"/>
  <headerFooter alignWithMargins="0"/>
  <rowBreaks count="4" manualBreakCount="4">
    <brk id="6" max="16383" man="1"/>
    <brk id="42" max="16383" man="1"/>
    <brk id="56" max="16383" man="1"/>
    <brk id="9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5236-7753-4C61-AF31-9190A0F12378}">
  <dimension ref="A1:A3"/>
  <sheetViews>
    <sheetView workbookViewId="0">
      <selection activeCell="G38" sqref="G38"/>
    </sheetView>
  </sheetViews>
  <sheetFormatPr defaultRowHeight="12.75"/>
  <sheetData>
    <row r="1" spans="1:1">
      <c r="A1" t="s">
        <v>164</v>
      </c>
    </row>
    <row r="2" spans="1:1">
      <c r="A2" t="s">
        <v>165</v>
      </c>
    </row>
    <row r="3" spans="1:1">
      <c r="A3"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king document 047" ma:contentTypeID="0x0101002DAF704AD7CFAF4A9F2D41BC3EE7C6D70100D0846F8AE259D34DBB771224F3D00A09" ma:contentTypeVersion="36" ma:contentTypeDescription="Working document for product group 047." ma:contentTypeScope="" ma:versionID="0db782284ce8485748359cd4ee8d7298">
  <xsd:schema xmlns:xsd="http://www.w3.org/2001/XMLSchema" xmlns:xs="http://www.w3.org/2001/XMLSchema" xmlns:p="http://schemas.microsoft.com/office/2006/metadata/properties" xmlns:ns2="65a9e4a6-81a8-4efe-a898-483488fddb65" xmlns:ns3="cb5d5e66-2e89-4740-90ef-41d9e96425ac" targetNamespace="http://schemas.microsoft.com/office/2006/metadata/properties" ma:root="true" ma:fieldsID="481c2b9e136b3a29634765890e6c4378" ns2:_="" ns3:_="">
    <xsd:import namespace="65a9e4a6-81a8-4efe-a898-483488fddb65"/>
    <xsd:import namespace="cb5d5e66-2e89-4740-90ef-41d9e96425ac"/>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9e4a6-81a8-4efe-a898-483488fddb65"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6d84a006-0595-415f-b855-8e8e1ec537cf}" ma:internalName="TaxCatchAll" ma:readOnly="false" ma:showField="CatchAllData"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6d84a006-0595-415f-b855-8e8e1ec537cf}" ma:internalName="TaxCatchAllLabel" ma:readOnly="true" ma:showField="CatchAllDataLabel"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47" ma:readOnly="false" ma:default="1;#Disposables for food (047)|fb947242-1fc9-4ba8-bf0b-816bf7c18995"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b5d5e66-2e89-4740-90ef-41d9e96425ac"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lcf76f155ced4ddcb4097134ff3c332f" ma:index="27" nillable="true" ma:taxonomy="true" ma:internalName="lcf76f155ced4ddcb4097134ff3c332f" ma:taxonomyFieldName="MediaServiceImageTags" ma:displayName="Bildmarkeringar" ma:readOnly="false" ma:fieldId="{5cf76f15-5ced-4ddc-b409-7134ff3c332f}" ma:taxonomyMulti="true" ma:sspId="2ae8ed2c-49d6-4264-94a7-517b88e8cd6b"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5a9e4a6-81a8-4efe-a898-483488fddb65">
      <Value>117</Value>
      <Value>116</Value>
      <Value>114</Value>
      <Value>61</Value>
      <Value>88</Value>
      <Value>71</Value>
    </TaxCatchAll>
    <lcf76f155ced4ddcb4097134ff3c332f xmlns="cb5d5e66-2e89-4740-90ef-41d9e96425ac">
      <Terms xmlns="http://schemas.microsoft.com/office/infopath/2007/PartnerControls"/>
    </lcf76f155ced4ddcb4097134ff3c332f>
    <h73de529d8fa4f4a9ad28df5dcd62b30 xmlns="65a9e4a6-81a8-4efe-a898-483488fddb65">
      <Terms xmlns="http://schemas.microsoft.com/office/infopath/2007/PartnerControls">
        <TermInfo xmlns="http://schemas.microsoft.com/office/infopath/2007/PartnerControls">
          <TermName xmlns="http://schemas.microsoft.com/office/infopath/2007/PartnerControls">2022</TermName>
          <TermId xmlns="http://schemas.microsoft.com/office/infopath/2007/PartnerControls">848d076a-47ee-4e48-9ddb-3ac48b40bb06</TermId>
        </TermInfo>
      </Terms>
    </h73de529d8fa4f4a9ad28df5dcd62b30>
    <c4b301cb5ca34a2ba48041ad05b451b7 xmlns="65a9e4a6-81a8-4efe-a898-483488fddb65">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i2b8d92c922f44369b3c371567339a7a xmlns="65a9e4a6-81a8-4efe-a898-483488fddb65">
      <Terms xmlns="http://schemas.microsoft.com/office/infopath/2007/PartnerControls">
        <TermInfo xmlns="http://schemas.microsoft.com/office/infopath/2007/PartnerControls">
          <TermName xmlns="http://schemas.microsoft.com/office/infopath/2007/PartnerControls">Tissue Paper (005)</TermName>
          <TermId xmlns="http://schemas.microsoft.com/office/infopath/2007/PartnerControls">609f72ce-9521-4ef1-8649-b4d9d65abd9e</TermId>
        </TermInfo>
      </Terms>
    </i2b8d92c922f44369b3c371567339a7a>
    <e875f6ca30b049e69b92ab6fd30ccc7e xmlns="65a9e4a6-81a8-4efe-a898-483488fddb65">
      <Terms xmlns="http://schemas.microsoft.com/office/infopath/2007/PartnerControls">
        <TermInfo xmlns="http://schemas.microsoft.com/office/infopath/2007/PartnerControls">
          <TermName xmlns="http://schemas.microsoft.com/office/infopath/2007/PartnerControls">5</TermName>
          <TermId xmlns="http://schemas.microsoft.com/office/infopath/2007/PartnerControls">426c1e03-03fb-480d-8eb8-80579459807b</TermId>
        </TermInfo>
      </Terms>
    </e875f6ca30b049e69b92ab6fd30ccc7e>
    <d6a12a92581e42f5ab2fd8eb0ab6a7b6 xmlns="65a9e4a6-81a8-4efe-a898-483488fddb65">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c2e42a5b42024328b12a942358616b76 xmlns="65a9e4a6-81a8-4efe-a898-483488fddb65">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d731bc5b-27aa-41a8-a32f-7c9353aba15e</TermId>
        </TermInfo>
      </Terms>
    </c2e42a5b42024328b12a942358616b76>
  </documentManagement>
</p:properties>
</file>

<file path=customXml/itemProps1.xml><?xml version="1.0" encoding="utf-8"?>
<ds:datastoreItem xmlns:ds="http://schemas.openxmlformats.org/officeDocument/2006/customXml" ds:itemID="{1C333EEE-1A12-43C6-A45F-D83FBFD527C8}"/>
</file>

<file path=customXml/itemProps2.xml><?xml version="1.0" encoding="utf-8"?>
<ds:datastoreItem xmlns:ds="http://schemas.openxmlformats.org/officeDocument/2006/customXml" ds:itemID="{264391DB-B8A2-4733-B074-564F94C3FE8E}"/>
</file>

<file path=customXml/itemProps3.xml><?xml version="1.0" encoding="utf-8"?>
<ds:datastoreItem xmlns:ds="http://schemas.openxmlformats.org/officeDocument/2006/customXml" ds:itemID="{7B4297A7-C3B7-447A-88CD-AF902B9078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Mikaela Seleborg (Svanen)</dc:creator>
  <cp:keywords/>
  <dc:description/>
  <cp:lastModifiedBy/>
  <cp:revision/>
  <dcterms:created xsi:type="dcterms:W3CDTF">2021-09-24T12:58:54Z</dcterms:created>
  <dcterms:modified xsi:type="dcterms:W3CDTF">2026-01-14T09:31:05Z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0x0101002DAF704AD7CFAF4A9F2D41BC3EE7C6D70100D0846F8AE259D34DBB771224F3D00A09</vt:lpwstr>
  </property>
  <property fmtid="{D5CDD505-2E9C-101B-9397-08002B2CF9AE}" pid="3" name="Ver0">
    <vt:lpwstr>71;#.0|4560965c-b518-4ed0-ab4d-c02076b474d1</vt:lpwstr>
  </property>
  <property fmtid="{D5CDD505-2E9C-101B-9397-08002B2CF9AE}" pid="4" name="Gen0">
    <vt:lpwstr>88;#5|426c1e03-03fb-480d-8eb8-80579459807b</vt:lpwstr>
  </property>
  <property fmtid="{D5CDD505-2E9C-101B-9397-08002B2CF9AE}" pid="5" name="Year2">
    <vt:lpwstr>116;#2022|848d076a-47ee-4e48-9ddb-3ac48b40bb06</vt:lpwstr>
  </property>
  <property fmtid="{D5CDD505-2E9C-101B-9397-08002B2CF9AE}" pid="6" name="Product group 001">
    <vt:lpwstr>117;#Tissue Paper (005)|609f72ce-9521-4ef1-8649-b4d9d65abd9e</vt:lpwstr>
  </property>
  <property fmtid="{D5CDD505-2E9C-101B-9397-08002B2CF9AE}" pid="7" name="Document status1">
    <vt:lpwstr>61;#Draft|d731bc5b-27aa-41a8-a32f-7c9353aba15e</vt:lpwstr>
  </property>
  <property fmtid="{D5CDD505-2E9C-101B-9397-08002B2CF9AE}" pid="8" name="MediaServiceImageTags">
    <vt:lpwstr/>
  </property>
  <property fmtid="{D5CDD505-2E9C-101B-9397-08002B2CF9AE}" pid="9" name="_x0047_en0">
    <vt:lpwstr>88;#5|426c1e03-03fb-480d-8eb8-80579459807b</vt:lpwstr>
  </property>
  <property fmtid="{D5CDD505-2E9C-101B-9397-08002B2CF9AE}" pid="10" name="Document_x0020_status1">
    <vt:lpwstr>61;#Draft|d731bc5b-27aa-41a8-a32f-7c9353aba15e</vt:lpwstr>
  </property>
  <property fmtid="{D5CDD505-2E9C-101B-9397-08002B2CF9AE}" pid="11" name="Document_x0020_Type">
    <vt:lpwstr>114;#Calculation sheet|8d9e94c2-df09-48f3-b059-a1a0a5090d21</vt:lpwstr>
  </property>
  <property fmtid="{D5CDD505-2E9C-101B-9397-08002B2CF9AE}" pid="12" name="_x0056_er0">
    <vt:lpwstr>71;#.0|4560965c-b518-4ed0-ab4d-c02076b474d1</vt:lpwstr>
  </property>
  <property fmtid="{D5CDD505-2E9C-101B-9397-08002B2CF9AE}" pid="13" name="Product_x0020_group_x0020_001">
    <vt:lpwstr>117;#Tissue Paper (005)|609f72ce-9521-4ef1-8649-b4d9d65abd9e</vt:lpwstr>
  </property>
  <property fmtid="{D5CDD505-2E9C-101B-9397-08002B2CF9AE}" pid="14" name="e6d8e97c512749c081d36fa51213eddc">
    <vt:lpwstr/>
  </property>
  <property fmtid="{D5CDD505-2E9C-101B-9397-08002B2CF9AE}" pid="15" name="Document_x0020_Language">
    <vt:lpwstr/>
  </property>
  <property fmtid="{D5CDD505-2E9C-101B-9397-08002B2CF9AE}" pid="16" name="Document Type">
    <vt:lpwstr>114;#Calculation sheet|8d9e94c2-df09-48f3-b059-a1a0a5090d21</vt:lpwstr>
  </property>
  <property fmtid="{D5CDD505-2E9C-101B-9397-08002B2CF9AE}" pid="17" name="Document Language">
    <vt:lpwstr/>
  </property>
</Properties>
</file>