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https://nordicecolabel-my.sharepoint.com/personal/johannahu_nordicecolabel_org/Documents/Arbetsmaterial/Mallarbete/075/"/>
    </mc:Choice>
  </mc:AlternateContent>
  <xr:revisionPtr revIDLastSave="0" documentId="8_{AD283E76-2CD3-466D-83BE-F904FA76C50B}" xr6:coauthVersionLast="47" xr6:coauthVersionMax="47" xr10:uidLastSave="{00000000-0000-0000-0000-000000000000}"/>
  <bookViews>
    <workbookView xWindow="20160" yWindow="-16320" windowWidth="29040" windowHeight="15720" firstSheet="2" activeTab="2" xr2:uid="{00000000-000D-0000-FFFF-FFFF00000000}"/>
  </bookViews>
  <sheets>
    <sheet name="Production Mix (Volume)" sheetId="1" r:id="rId1"/>
    <sheet name="Energy &amp; Water Consumption" sheetId="2" r:id="rId2"/>
    <sheet name="Chemical consumption" sheetId="3" r:id="rId3"/>
    <sheet name="Results_Conclusions" sheetId="6" state="hidden" r:id="rId4"/>
    <sheet name="_Chemical factors" sheetId="4" state="hidden" r:id="rId5"/>
  </sheets>
  <externalReferences>
    <externalReference r:id="rId6"/>
  </externalReferences>
  <definedNames>
    <definedName name="_xlnm.Print_Area" localSheetId="1">'Energy &amp; Water Consumption'!$A$1:$M$33</definedName>
    <definedName name="_xlnm.Print_Area" localSheetId="0">'Production Mix (Volume)'!$A$5:$H$36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4" i="2" l="1"/>
  <c r="H11" i="2" l="1"/>
  <c r="F11" i="2"/>
  <c r="R7" i="2"/>
  <c r="R11" i="2"/>
  <c r="R3" i="2"/>
  <c r="S3" i="2" s="1"/>
  <c r="O14" i="2"/>
  <c r="E34" i="1"/>
  <c r="E35" i="1" s="1"/>
  <c r="D32" i="1"/>
  <c r="C32" i="1"/>
  <c r="D31" i="1"/>
  <c r="D30" i="1"/>
  <c r="P14" i="2" l="1"/>
  <c r="E33" i="1"/>
  <c r="D28" i="1"/>
  <c r="D27" i="1"/>
  <c r="D19" i="1"/>
  <c r="D18" i="1"/>
  <c r="D17" i="1"/>
  <c r="D16" i="1"/>
  <c r="D15" i="1"/>
  <c r="D14" i="1"/>
  <c r="D13" i="1"/>
  <c r="D12" i="1"/>
  <c r="D11" i="1"/>
  <c r="D10" i="1"/>
  <c r="D9" i="1"/>
  <c r="D8" i="1"/>
  <c r="D7" i="1"/>
  <c r="C30" i="1"/>
  <c r="C29" i="1"/>
  <c r="C27" i="1"/>
  <c r="C26" i="1"/>
  <c r="C25" i="1"/>
  <c r="C24" i="1"/>
  <c r="C23" i="1"/>
  <c r="C22" i="1"/>
  <c r="C21" i="1"/>
  <c r="C20" i="1"/>
  <c r="C18" i="1"/>
  <c r="C15" i="1"/>
  <c r="C13" i="1"/>
  <c r="C12" i="1"/>
  <c r="C11" i="1"/>
  <c r="C9" i="1"/>
  <c r="C7" i="1"/>
  <c r="R4" i="2"/>
  <c r="R5" i="2"/>
  <c r="C20" i="2" s="1"/>
  <c r="R6" i="2"/>
  <c r="R8" i="2"/>
  <c r="R9" i="2"/>
  <c r="R10" i="2"/>
  <c r="R12" i="2"/>
  <c r="S12" i="2" s="1"/>
  <c r="R13" i="2"/>
  <c r="N12" i="2"/>
  <c r="F12" i="2"/>
  <c r="H12" i="2"/>
  <c r="Q14" i="2" l="1"/>
  <c r="S14" i="2" s="1"/>
  <c r="F32" i="1"/>
  <c r="F7" i="1"/>
  <c r="F31" i="1"/>
  <c r="F30" i="1"/>
  <c r="G601" i="3"/>
  <c r="G602" i="3"/>
  <c r="G603" i="3"/>
  <c r="G604" i="3"/>
  <c r="L601" i="3"/>
  <c r="L602" i="3"/>
  <c r="L603" i="3"/>
  <c r="L604" i="3"/>
  <c r="K601" i="3"/>
  <c r="K602" i="3"/>
  <c r="K603" i="3"/>
  <c r="K604" i="3"/>
  <c r="J601" i="3"/>
  <c r="J602" i="3"/>
  <c r="J603" i="3"/>
  <c r="J604" i="3"/>
  <c r="I601" i="3"/>
  <c r="I602" i="3"/>
  <c r="I603" i="3"/>
  <c r="I604" i="3"/>
  <c r="H601" i="3"/>
  <c r="H602" i="3"/>
  <c r="H603" i="3"/>
  <c r="H604" i="3"/>
  <c r="B10" i="3" l="1"/>
  <c r="B13" i="3" s="1"/>
  <c r="B4" i="3"/>
  <c r="D6" i="1"/>
  <c r="C6" i="1"/>
  <c r="C10" i="3" l="1"/>
  <c r="N15" i="2"/>
  <c r="N4" i="2"/>
  <c r="N5" i="2"/>
  <c r="N6" i="2"/>
  <c r="N7" i="2"/>
  <c r="N8" i="2"/>
  <c r="N9" i="2"/>
  <c r="N10" i="2"/>
  <c r="N13" i="2"/>
  <c r="N14" i="2"/>
  <c r="N3" i="2"/>
  <c r="F14" i="2"/>
  <c r="S13" i="2"/>
  <c r="F13" i="2"/>
  <c r="S10" i="2"/>
  <c r="H10" i="2"/>
  <c r="F10" i="2"/>
  <c r="S9" i="2"/>
  <c r="H9" i="2"/>
  <c r="F9" i="2"/>
  <c r="S8" i="2"/>
  <c r="H8" i="2"/>
  <c r="F8" i="2"/>
  <c r="S7" i="2"/>
  <c r="H7" i="2"/>
  <c r="F7" i="2"/>
  <c r="S6" i="2"/>
  <c r="H6" i="2"/>
  <c r="F6" i="2"/>
  <c r="S5" i="2"/>
  <c r="H5" i="2"/>
  <c r="F5" i="2"/>
  <c r="S4" i="2"/>
  <c r="H4" i="2"/>
  <c r="F4" i="2"/>
  <c r="H3" i="2"/>
  <c r="F3" i="2"/>
  <c r="C25" i="2" l="1"/>
  <c r="N16" i="2"/>
  <c r="K29" i="1" l="1"/>
  <c r="L29" i="1"/>
  <c r="M29" i="1"/>
  <c r="J29" i="1"/>
  <c r="F26" i="1" l="1"/>
  <c r="F23" i="1"/>
  <c r="F19" i="1"/>
  <c r="F15" i="1"/>
  <c r="F27" i="1"/>
  <c r="F11" i="1"/>
  <c r="F29" i="1"/>
  <c r="F21" i="1"/>
  <c r="F13" i="1"/>
  <c r="F9" i="1"/>
  <c r="F22" i="1"/>
  <c r="F18" i="1"/>
  <c r="F14" i="1"/>
  <c r="F10" i="1"/>
  <c r="F25" i="1"/>
  <c r="F17" i="1"/>
  <c r="F28" i="1"/>
  <c r="F24" i="1"/>
  <c r="F20" i="1"/>
  <c r="F16" i="1"/>
  <c r="F12" i="1"/>
  <c r="F8" i="1"/>
  <c r="G18" i="1" l="1"/>
  <c r="G32" i="1"/>
  <c r="G7" i="1"/>
  <c r="G16" i="1"/>
  <c r="G24" i="1"/>
  <c r="G19" i="1"/>
  <c r="G9" i="1"/>
  <c r="G13" i="1"/>
  <c r="G21" i="1"/>
  <c r="G25" i="1"/>
  <c r="C30" i="2"/>
  <c r="G14" i="1"/>
  <c r="G22" i="1"/>
  <c r="G20" i="1"/>
  <c r="G17" i="1"/>
  <c r="G29" i="1"/>
  <c r="G27" i="1"/>
  <c r="G10" i="1"/>
  <c r="G11" i="1"/>
  <c r="G8" i="1"/>
  <c r="G15" i="1"/>
  <c r="G12" i="1"/>
  <c r="G23" i="1"/>
  <c r="G28" i="1"/>
  <c r="F34" i="1"/>
  <c r="G30" i="1"/>
  <c r="G31" i="1"/>
  <c r="J34" i="1" l="1"/>
  <c r="C21" i="2" s="1"/>
  <c r="C22" i="2" s="1"/>
  <c r="M34" i="1"/>
  <c r="B3" i="3" s="1"/>
  <c r="K34" i="1"/>
  <c r="C26" i="2" s="1"/>
  <c r="C27" i="2" s="1"/>
  <c r="L34" i="1"/>
  <c r="C31" i="2" s="1"/>
  <c r="C32" i="2" s="1"/>
  <c r="G35" i="1"/>
  <c r="B5" i="3" l="1"/>
  <c r="B6" i="3" s="1"/>
  <c r="O21" i="2"/>
  <c r="O31" i="2"/>
  <c r="P31" i="2" s="1"/>
  <c r="O26" i="2"/>
  <c r="P21" i="2" l="1"/>
  <c r="Q21" i="2" s="1"/>
  <c r="Q31" i="2"/>
  <c r="R31" i="2" s="1"/>
  <c r="P26" i="2"/>
  <c r="Q26" i="2" s="1"/>
  <c r="R26" i="2" s="1"/>
  <c r="R21" i="2" l="1"/>
  <c r="S21" i="2" s="1"/>
  <c r="S31" i="2"/>
  <c r="E32" i="2" s="1"/>
  <c r="F32" i="2" s="1"/>
  <c r="S26" i="2"/>
  <c r="T26" i="2" s="1"/>
  <c r="T21" i="2" l="1"/>
  <c r="E22" i="2" s="1"/>
  <c r="F22" i="2" s="1"/>
  <c r="E27" i="2"/>
  <c r="F2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Johanna Hultgren (Svanen)</author>
  </authors>
  <commentList>
    <comment ref="E2" authorId="0" shapeId="0" xr:uid="{9181EA6B-5DE2-403B-9737-30F17295C91F}">
      <text>
        <r>
          <rPr>
            <sz val="9"/>
            <color indexed="81"/>
            <rFont val="Tahoma"/>
            <charset val="1"/>
          </rPr>
          <t xml:space="preserve">According to processes listed in requirement O5.
</t>
        </r>
      </text>
    </comment>
  </commentList>
</comments>
</file>

<file path=xl/sharedStrings.xml><?xml version="1.0" encoding="utf-8"?>
<sst xmlns="http://schemas.openxmlformats.org/spreadsheetml/2006/main" count="309" uniqueCount="257">
  <si>
    <t>Requirement O2</t>
  </si>
  <si>
    <t>Select language for textile categories:</t>
  </si>
  <si>
    <t>English</t>
  </si>
  <si>
    <t>Danish</t>
  </si>
  <si>
    <t>Laundry located in remote area and not using tunnel washers?</t>
  </si>
  <si>
    <t>Input answer here</t>
  </si>
  <si>
    <t>Factor Values</t>
  </si>
  <si>
    <t>O5</t>
  </si>
  <si>
    <t>O7</t>
  </si>
  <si>
    <t>O8</t>
  </si>
  <si>
    <t>O11</t>
  </si>
  <si>
    <t>Swedish</t>
  </si>
  <si>
    <t>Danish1</t>
  </si>
  <si>
    <t>Danish2</t>
  </si>
  <si>
    <t>English1</t>
  </si>
  <si>
    <t>English2</t>
  </si>
  <si>
    <t>Finnish1</t>
  </si>
  <si>
    <t>Finnish2</t>
  </si>
  <si>
    <t>Norwegian1</t>
  </si>
  <si>
    <t>Norwegian2</t>
  </si>
  <si>
    <t>Swedish1</t>
  </si>
  <si>
    <t>Swedish2</t>
  </si>
  <si>
    <t>Kg</t>
  </si>
  <si>
    <t>%-total</t>
  </si>
  <si>
    <t>%-excl. dry cleaning</t>
  </si>
  <si>
    <t>ENERGY</t>
  </si>
  <si>
    <t>CLIMATE</t>
  </si>
  <si>
    <t>WATER</t>
  </si>
  <si>
    <t>KLOR</t>
  </si>
  <si>
    <t>Tekstilkategorier</t>
  </si>
  <si>
    <t xml:space="preserve">Underkategorier </t>
  </si>
  <si>
    <t>Textile Categories</t>
  </si>
  <si>
    <t>Sub Categories</t>
  </si>
  <si>
    <t>Textilkategorier</t>
  </si>
  <si>
    <t>1)</t>
  </si>
  <si>
    <t>1a</t>
  </si>
  <si>
    <t>Arbejdstøj fra industri, køkken, slagteri, charcuteri, fiskeindustri og lignende</t>
  </si>
  <si>
    <t>Hvidt arbejdstøj fra f.eks. Levnedsmiddelindustrien</t>
  </si>
  <si>
    <t>Workwear for industry, kitchen, slaugherhouse, fishindustry etc.</t>
  </si>
  <si>
    <t>White workwear e.g. for the food industry</t>
  </si>
  <si>
    <t>Arbetskläder till industri, kök, slakteri, fiskeindustri och liknande</t>
  </si>
  <si>
    <t>Vita arbetskläder från t.ex. livsmedelsindustrin</t>
  </si>
  <si>
    <t>1b</t>
  </si>
  <si>
    <t>Køkkentøj</t>
  </si>
  <si>
    <t>Kitchen textiles</t>
  </si>
  <si>
    <t>Kökstextilier och handdukar</t>
  </si>
  <si>
    <t>1c</t>
  </si>
  <si>
    <t>Køkkentøj (inkl. viskestykker, kokkestykker og karklude)</t>
  </si>
  <si>
    <t>Farvet arbejdstøj og  øvrige tekstiler</t>
  </si>
  <si>
    <t xml:space="preserve">Kitchen textiles (incl. kitchen towels, dishcloths, kitchen cloths) </t>
  </si>
  <si>
    <t>Dyed workwear and other textiles</t>
  </si>
  <si>
    <t xml:space="preserve">Kökstextilier (torkdukar och handdukar) </t>
  </si>
  <si>
    <t xml:space="preserve">Färgade arbetskläder och andra textilier  </t>
  </si>
  <si>
    <t>1d</t>
  </si>
  <si>
    <t>Arbejdstøj fra fiskeindustrien</t>
  </si>
  <si>
    <t>Workwear from the fish industry</t>
  </si>
  <si>
    <t>Arbetskläder från fiskeindustrin</t>
  </si>
  <si>
    <t>2)</t>
  </si>
  <si>
    <t>2a</t>
  </si>
  <si>
    <t>Arbejdstøj til institution, handel og service</t>
  </si>
  <si>
    <t>Hvidt</t>
  </si>
  <si>
    <t>Workwear for institutions, trade and service</t>
  </si>
  <si>
    <t>White</t>
  </si>
  <si>
    <t>Arbetskläder till institution/handel/service</t>
  </si>
  <si>
    <t xml:space="preserve">Vitt </t>
  </si>
  <si>
    <t>2b</t>
  </si>
  <si>
    <t>Sko</t>
  </si>
  <si>
    <t>Øvrigt</t>
  </si>
  <si>
    <t>Shoes</t>
  </si>
  <si>
    <t>Other</t>
  </si>
  <si>
    <t>Skor</t>
  </si>
  <si>
    <t>Annat</t>
  </si>
  <si>
    <t>3)</t>
  </si>
  <si>
    <t>3a</t>
  </si>
  <si>
    <t>Hoteltekstil</t>
  </si>
  <si>
    <t>Hotellinned</t>
  </si>
  <si>
    <t>Hotels</t>
  </si>
  <si>
    <t>Hotel linnen</t>
  </si>
  <si>
    <t>Hotell</t>
  </si>
  <si>
    <t>Hotellinne</t>
  </si>
  <si>
    <t>3b</t>
  </si>
  <si>
    <t>Hyttelinned</t>
  </si>
  <si>
    <t>Linen for holiday cottage accomodation</t>
  </si>
  <si>
    <t>Stuglogilinne</t>
  </si>
  <si>
    <t>4)</t>
  </si>
  <si>
    <t>4a</t>
  </si>
  <si>
    <t>Restaurant</t>
  </si>
  <si>
    <t>Hvide duge</t>
  </si>
  <si>
    <t>Restaurants</t>
  </si>
  <si>
    <t>White cloths</t>
  </si>
  <si>
    <t>Restaurang</t>
  </si>
  <si>
    <t xml:space="preserve">Vita dukar  </t>
  </si>
  <si>
    <t>4b</t>
  </si>
  <si>
    <t>Hvide servietter</t>
  </si>
  <si>
    <t>White napkins</t>
  </si>
  <si>
    <t>Vita servetter</t>
  </si>
  <si>
    <t>4c</t>
  </si>
  <si>
    <t>Farvede duge og øvrige tekstiler</t>
  </si>
  <si>
    <t>Coloured cloths and other textiles</t>
  </si>
  <si>
    <t>Färgade dukar och andra textilier</t>
  </si>
  <si>
    <t>5)</t>
  </si>
  <si>
    <t>5a</t>
  </si>
  <si>
    <t>Sygehus/plejehjem</t>
  </si>
  <si>
    <t>Blod- og smittetøj</t>
  </si>
  <si>
    <t>Hospitals/nursing homes</t>
  </si>
  <si>
    <t>Blood stained and contaminated textiles</t>
  </si>
  <si>
    <t>Sjukhus/vårdhem</t>
  </si>
  <si>
    <t xml:space="preserve">Blodfläckade och nedsmittade textilier </t>
  </si>
  <si>
    <t>5b</t>
  </si>
  <si>
    <t>Øvrige tekstiler</t>
  </si>
  <si>
    <t>Other textiles</t>
  </si>
  <si>
    <t>Andra textilier</t>
  </si>
  <si>
    <t>6)</t>
  </si>
  <si>
    <t>6a</t>
  </si>
  <si>
    <t>Dyner og puder</t>
  </si>
  <si>
    <t>Duvets and pillows</t>
  </si>
  <si>
    <t>Täcken och kuddar</t>
  </si>
  <si>
    <t>7)</t>
  </si>
  <si>
    <t>7a</t>
  </si>
  <si>
    <t>Mopper og rengøringsklude</t>
  </si>
  <si>
    <t>Mops and cleaning cloths</t>
  </si>
  <si>
    <t>Moppar  och rengöringsdukar</t>
  </si>
  <si>
    <t>8)</t>
  </si>
  <si>
    <t>8a</t>
  </si>
  <si>
    <t>Offshore-måtter</t>
  </si>
  <si>
    <t>Offshore-mats</t>
  </si>
  <si>
    <t>Offshore-mattor</t>
  </si>
  <si>
    <t>9)</t>
  </si>
  <si>
    <t>9a</t>
  </si>
  <si>
    <t>Andre måtter</t>
  </si>
  <si>
    <t>Other mats</t>
  </si>
  <si>
    <t xml:space="preserve">Andra mattor </t>
  </si>
  <si>
    <t>10)</t>
  </si>
  <si>
    <t>10a</t>
  </si>
  <si>
    <t>Håndklæderuller</t>
  </si>
  <si>
    <t>Cloth hand towel rolls</t>
  </si>
  <si>
    <t>Tyghandduksrullar</t>
  </si>
  <si>
    <t>11)</t>
  </si>
  <si>
    <t>11a</t>
  </si>
  <si>
    <t>Industriklude</t>
  </si>
  <si>
    <t>Industrial cloths</t>
  </si>
  <si>
    <t>Industritorkdukar</t>
  </si>
  <si>
    <t>12)</t>
  </si>
  <si>
    <t>12a</t>
  </si>
  <si>
    <t>Kemisk rens</t>
  </si>
  <si>
    <t>Dry cleaning</t>
  </si>
  <si>
    <t xml:space="preserve">Kemtvätt </t>
  </si>
  <si>
    <t>13)</t>
  </si>
  <si>
    <t>13a</t>
  </si>
  <si>
    <t>Privattøj fra husholdninger/institutioner</t>
  </si>
  <si>
    <t>Private clothes from households/institutions</t>
  </si>
  <si>
    <t>Privata kläder från hushåll/institutioner</t>
  </si>
  <si>
    <t>13b</t>
  </si>
  <si>
    <t>14)</t>
  </si>
  <si>
    <t>14a</t>
  </si>
  <si>
    <t>Övrigt</t>
  </si>
  <si>
    <t>15)</t>
  </si>
  <si>
    <t>15a</t>
  </si>
  <si>
    <t>Tekstiler til renrum</t>
  </si>
  <si>
    <t>Class A-B (ISO 4-6)</t>
  </si>
  <si>
    <t>Cleanroom textiles*</t>
  </si>
  <si>
    <t>Renrumstextilier*</t>
  </si>
  <si>
    <t>Klass A-B (ISO 4-6)</t>
  </si>
  <si>
    <t>15b</t>
  </si>
  <si>
    <t>Class C-D (ISO 7-8)</t>
  </si>
  <si>
    <t>Klass C-D (ISO 7-8)</t>
  </si>
  <si>
    <t>15e</t>
  </si>
  <si>
    <t>*heraf til autoklavering</t>
  </si>
  <si>
    <t>begge underkategorier af renrum</t>
  </si>
  <si>
    <t>*of which for autoclaving</t>
  </si>
  <si>
    <t>both cleanroom subcategories</t>
  </si>
  <si>
    <t>*varav mängd som autoklaveras</t>
  </si>
  <si>
    <t>båda renrumsunderkategorier</t>
  </si>
  <si>
    <t>Specific factor values/kg for laundry</t>
  </si>
  <si>
    <t>TOTAL [kg]</t>
  </si>
  <si>
    <t>TOTAL excl. dry cleaning [kg]</t>
  </si>
  <si>
    <t>20191022 JF/THA</t>
  </si>
  <si>
    <t>20260324 JH</t>
  </si>
  <si>
    <t>Fuel</t>
  </si>
  <si>
    <t>Consumption</t>
  </si>
  <si>
    <t>…of which for internal WWTP, internal dry cleaning, office facilities and charging electical vehicles</t>
  </si>
  <si>
    <t>…of which fuel for VOC afterburner</t>
  </si>
  <si>
    <t>Energy factor</t>
  </si>
  <si>
    <t>Unit</t>
  </si>
  <si>
    <r>
      <t>CO</t>
    </r>
    <r>
      <rPr>
        <b/>
        <vertAlign val="subscript"/>
        <sz val="10"/>
        <rFont val="Arial"/>
        <family val="2"/>
      </rPr>
      <t>2 factor</t>
    </r>
  </si>
  <si>
    <t>Error check</t>
  </si>
  <si>
    <t>Calculated energy (Aenergy, Ael)</t>
  </si>
  <si>
    <t>Calculated CO2</t>
  </si>
  <si>
    <t>Natural gas</t>
  </si>
  <si>
    <r>
      <t>m</t>
    </r>
    <r>
      <rPr>
        <vertAlign val="superscript"/>
        <sz val="10"/>
        <rFont val="Arial"/>
        <family val="2"/>
      </rPr>
      <t>3</t>
    </r>
    <r>
      <rPr>
        <sz val="10"/>
        <rFont val="Arial"/>
        <family val="2"/>
      </rPr>
      <t>-N</t>
    </r>
  </si>
  <si>
    <r>
      <t>kWh/m</t>
    </r>
    <r>
      <rPr>
        <vertAlign val="superscript"/>
        <sz val="10"/>
        <rFont val="Arial"/>
        <family val="2"/>
      </rPr>
      <t>3</t>
    </r>
    <r>
      <rPr>
        <sz val="10"/>
        <rFont val="Arial"/>
        <family val="2"/>
      </rPr>
      <t>-N</t>
    </r>
  </si>
  <si>
    <t>g/kWh</t>
  </si>
  <si>
    <t>Fuel oil</t>
  </si>
  <si>
    <t>kg</t>
  </si>
  <si>
    <t>kWh/kg</t>
  </si>
  <si>
    <t>LPG</t>
  </si>
  <si>
    <t>Straw</t>
  </si>
  <si>
    <t>Pellets</t>
  </si>
  <si>
    <t>Wood waste</t>
  </si>
  <si>
    <t>Wood chips (dry)</t>
  </si>
  <si>
    <t>dm3
wood chip volume</t>
  </si>
  <si>
    <t>kWh/dm3
wood chip volume</t>
  </si>
  <si>
    <t>Biogas</t>
  </si>
  <si>
    <r>
      <t>m</t>
    </r>
    <r>
      <rPr>
        <vertAlign val="superscript"/>
        <sz val="10"/>
        <rFont val="Arial"/>
        <family val="2"/>
      </rPr>
      <t>3</t>
    </r>
  </si>
  <si>
    <r>
      <t>kWh/m</t>
    </r>
    <r>
      <rPr>
        <vertAlign val="superscript"/>
        <sz val="10"/>
        <rFont val="Arial"/>
        <family val="2"/>
      </rPr>
      <t>3</t>
    </r>
  </si>
  <si>
    <t>Bio LPG</t>
  </si>
  <si>
    <t>Biooil (bio fuel oil)</t>
  </si>
  <si>
    <t>District heating</t>
  </si>
  <si>
    <t>kWh</t>
  </si>
  <si>
    <t>kWh/kWh</t>
  </si>
  <si>
    <t>Not "own produced renewable"</t>
  </si>
  <si>
    <t>Subtract from 1,2 (Ael)</t>
  </si>
  <si>
    <t>Subtrack from 1,0 (Aown produced)</t>
  </si>
  <si>
    <t>Electricity inclusive own produced</t>
  </si>
  <si>
    <t>g/kWh supplied</t>
  </si>
  <si>
    <t>…of which self-produced renewable electricity (solar, wind)</t>
  </si>
  <si>
    <t>Water Consumption</t>
  </si>
  <si>
    <t>Energy (O5)</t>
  </si>
  <si>
    <t>Energy consumption</t>
  </si>
  <si>
    <t>Allowed energy consumption</t>
  </si>
  <si>
    <t>P1:</t>
  </si>
  <si>
    <t>% of allowed</t>
  </si>
  <si>
    <t>Þ</t>
  </si>
  <si>
    <t>Greenhouse gas emissions (O6)</t>
  </si>
  <si>
    <t>GHG emissions</t>
  </si>
  <si>
    <r>
      <t>g CO</t>
    </r>
    <r>
      <rPr>
        <vertAlign val="subscript"/>
        <sz val="10"/>
        <rFont val="Arial"/>
        <family val="2"/>
      </rPr>
      <t xml:space="preserve">2 </t>
    </r>
    <r>
      <rPr>
        <sz val="10"/>
        <rFont val="Arial"/>
        <family val="2"/>
      </rPr>
      <t>eq./kg</t>
    </r>
  </si>
  <si>
    <t>Allowed GHG emissions</t>
  </si>
  <si>
    <t>P3:</t>
  </si>
  <si>
    <t xml:space="preserve">Þ </t>
  </si>
  <si>
    <t>Water (O7)</t>
  </si>
  <si>
    <t>Water consumption</t>
  </si>
  <si>
    <t>l/kg</t>
  </si>
  <si>
    <t>Allowed water consumption</t>
  </si>
  <si>
    <t>P4:</t>
  </si>
  <si>
    <r>
      <rPr>
        <b/>
        <sz val="10"/>
        <color theme="1"/>
        <rFont val="Arial"/>
        <family val="2"/>
      </rPr>
      <t xml:space="preserve">O11 + P6: </t>
    </r>
    <r>
      <rPr>
        <sz val="10"/>
        <color theme="1"/>
        <rFont val="Arial"/>
        <family val="2"/>
      </rPr>
      <t>Chlorine</t>
    </r>
  </si>
  <si>
    <t>[mg/kg]</t>
  </si>
  <si>
    <t>Please fill in the products you use, supplier, consumption etc in the blue part below. Evaluation and additional confidential data will be added separately by Nordic Ecolabelling during the handling process.</t>
  </si>
  <si>
    <t>Content allowed/limit value</t>
  </si>
  <si>
    <t>Actual from used chemicals</t>
  </si>
  <si>
    <t>POINTS</t>
  </si>
  <si>
    <t>Proportion of ecolabelled laundry chemicals*:</t>
  </si>
  <si>
    <t>*Excluding non ecolabelled chemicals based on peracetic acid, hydrogen peroxide, chlorine or alkali.</t>
  </si>
  <si>
    <t>P5 Ecolabelled chemical points</t>
  </si>
  <si>
    <t>Filled in by laundry</t>
  </si>
  <si>
    <t>For internal use by Nordic Ecolabelling -&gt;</t>
  </si>
  <si>
    <t>Product</t>
  </si>
  <si>
    <t>Supplier</t>
  </si>
  <si>
    <t>Consumption [kg]</t>
  </si>
  <si>
    <t>Ecolabelled? [Licence number]</t>
  </si>
  <si>
    <t>Note</t>
  </si>
  <si>
    <t>ID#</t>
  </si>
  <si>
    <t>Name lookup</t>
  </si>
  <si>
    <t>Status</t>
  </si>
  <si>
    <t>Cl</t>
  </si>
  <si>
    <t>May be excluded in calculation of O18?</t>
  </si>
  <si>
    <t>Ecolabelled?</t>
  </si>
  <si>
    <t>Licence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</si>
</sst>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_ * #,##0_ ;_ * \-#,##0_ ;_ * &quot;-&quot;??_ ;_ @_ "/>
    <numFmt numFmtId="167" formatCode="_ * #,##0.0_ ;_ * \-#,##0.0_ ;_ * &quot;-&quot;??_ ;_ @_ "/>
    <numFmt numFmtId="168" formatCode="0.0"/>
  </numFmts>
  <fonts count="22">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0"/>
      <name val="Arial"/>
      <family val="2"/>
    </font>
    <font>
      <b/>
      <sz val="10"/>
      <color theme="1" tint="0.499984740745262"/>
      <name val="Arial"/>
      <family val="2"/>
    </font>
    <font>
      <b/>
      <vertAlign val="subscript"/>
      <sz val="10"/>
      <name val="Arial"/>
      <family val="2"/>
    </font>
    <font>
      <sz val="10"/>
      <name val="Arial"/>
      <family val="2"/>
    </font>
    <font>
      <vertAlign val="superscript"/>
      <sz val="10"/>
      <name val="Arial"/>
      <family val="2"/>
    </font>
    <font>
      <sz val="10"/>
      <color theme="1" tint="0.499984740745262"/>
      <name val="Arial"/>
      <family val="2"/>
    </font>
    <font>
      <b/>
      <u/>
      <sz val="11"/>
      <color theme="1"/>
      <name val="Calibri"/>
      <family val="2"/>
      <scheme val="minor"/>
    </font>
    <font>
      <vertAlign val="subscript"/>
      <sz val="10"/>
      <name val="Arial"/>
      <family val="2"/>
    </font>
    <font>
      <b/>
      <sz val="10"/>
      <color theme="0"/>
      <name val="Symbol"/>
      <family val="1"/>
      <charset val="2"/>
    </font>
    <font>
      <b/>
      <sz val="10"/>
      <color theme="0"/>
      <name val="Arial"/>
      <family val="2"/>
    </font>
    <font>
      <i/>
      <sz val="10"/>
      <color rgb="FF000000"/>
      <name val="Arial"/>
    </font>
    <font>
      <i/>
      <sz val="10"/>
      <color theme="1"/>
      <name val="Arial"/>
      <family val="2"/>
    </font>
    <font>
      <sz val="10"/>
      <color rgb="FFFF0000"/>
      <name val="Arial"/>
      <family val="2"/>
    </font>
    <font>
      <b/>
      <sz val="12"/>
      <color theme="1"/>
      <name val="Arial"/>
      <family val="2"/>
    </font>
    <font>
      <sz val="11"/>
      <color theme="1"/>
      <name val="Arial"/>
      <family val="2"/>
    </font>
    <font>
      <sz val="9"/>
      <color indexed="81"/>
      <name val="Tahoma"/>
      <charset val="1"/>
    </font>
    <font>
      <sz val="8"/>
      <name val="Calibri"/>
      <family val="2"/>
      <scheme val="minor"/>
    </font>
    <font>
      <sz val="10"/>
      <color theme="0" tint="-0.34998626667073579"/>
      <name val="Arial"/>
      <family val="2"/>
    </font>
  </fonts>
  <fills count="5">
    <fill>
      <patternFill patternType="none"/>
    </fill>
    <fill>
      <patternFill patternType="gray125"/>
    </fill>
    <fill>
      <patternFill patternType="solid">
        <fgColor theme="1"/>
        <bgColor indexed="64"/>
      </patternFill>
    </fill>
    <fill>
      <patternFill patternType="solid">
        <fgColor theme="8"/>
        <bgColor indexed="64"/>
      </patternFill>
    </fill>
    <fill>
      <patternFill patternType="solid">
        <fgColor rgb="FF92D050"/>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style="medium">
        <color rgb="FF000000"/>
      </bottom>
      <diagonal/>
    </border>
    <border>
      <left style="thin">
        <color rgb="FF000000"/>
      </left>
      <right style="thin">
        <color rgb="FF000000"/>
      </right>
      <top/>
      <bottom style="thin">
        <color rgb="FF000000"/>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7" fillId="0" borderId="0"/>
  </cellStyleXfs>
  <cellXfs count="162">
    <xf numFmtId="0" fontId="0" fillId="0" borderId="0" xfId="0"/>
    <xf numFmtId="0" fontId="2" fillId="0" borderId="0" xfId="0" applyFont="1" applyAlignment="1">
      <alignment horizontal="right" vertical="top"/>
    </xf>
    <xf numFmtId="0" fontId="2" fillId="0" borderId="0" xfId="0" applyFont="1"/>
    <xf numFmtId="0" fontId="2" fillId="0" borderId="0" xfId="0" applyFont="1" applyAlignment="1">
      <alignment vertical="center" wrapText="1"/>
    </xf>
    <xf numFmtId="0" fontId="2" fillId="0" borderId="0" xfId="0" applyFont="1" applyAlignment="1">
      <alignment horizontal="right" vertical="top" wrapText="1"/>
    </xf>
    <xf numFmtId="0" fontId="3" fillId="0" borderId="1" xfId="0" applyFont="1" applyBorder="1" applyAlignment="1">
      <alignment vertical="center" wrapText="1"/>
    </xf>
    <xf numFmtId="0" fontId="2" fillId="0" borderId="2"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top" wrapText="1"/>
    </xf>
    <xf numFmtId="165" fontId="2" fillId="0" borderId="1" xfId="2" applyNumberFormat="1" applyFont="1" applyBorder="1"/>
    <xf numFmtId="166" fontId="2" fillId="0" borderId="1" xfId="1" applyNumberFormat="1" applyFont="1" applyBorder="1"/>
    <xf numFmtId="165" fontId="2" fillId="2" borderId="1" xfId="2" applyNumberFormat="1" applyFont="1" applyFill="1" applyBorder="1"/>
    <xf numFmtId="165" fontId="2" fillId="0" borderId="0" xfId="0" applyNumberFormat="1" applyFont="1"/>
    <xf numFmtId="165" fontId="2" fillId="0" borderId="0" xfId="2" applyNumberFormat="1" applyFont="1"/>
    <xf numFmtId="0" fontId="3" fillId="0" borderId="1" xfId="0" applyFont="1" applyBorder="1" applyAlignment="1">
      <alignment horizontal="right" vertical="center" wrapText="1"/>
    </xf>
    <xf numFmtId="0" fontId="3" fillId="0" borderId="1" xfId="0" applyFont="1" applyBorder="1" applyAlignment="1">
      <alignment horizontal="right" vertical="center"/>
    </xf>
    <xf numFmtId="0" fontId="2" fillId="0" borderId="0" xfId="0" applyFont="1" applyAlignment="1">
      <alignment horizontal="right"/>
    </xf>
    <xf numFmtId="164" fontId="2" fillId="0" borderId="0" xfId="1" applyFont="1"/>
    <xf numFmtId="0" fontId="2" fillId="0" borderId="1" xfId="0" applyFont="1" applyBorder="1" applyAlignment="1">
      <alignment horizontal="right" vertical="center" wrapText="1"/>
    </xf>
    <xf numFmtId="0" fontId="2" fillId="0" borderId="2" xfId="0" applyFont="1" applyBorder="1" applyAlignment="1">
      <alignment horizontal="right" vertical="center" wrapText="1"/>
    </xf>
    <xf numFmtId="164" fontId="2" fillId="0" borderId="5" xfId="1" applyFont="1" applyBorder="1"/>
    <xf numFmtId="166" fontId="2" fillId="0" borderId="5" xfId="1" applyNumberFormat="1" applyFont="1" applyBorder="1"/>
    <xf numFmtId="164" fontId="2" fillId="0" borderId="7" xfId="1" applyFont="1" applyBorder="1"/>
    <xf numFmtId="166" fontId="2" fillId="0" borderId="7" xfId="1" applyNumberFormat="1" applyFont="1" applyBorder="1"/>
    <xf numFmtId="164" fontId="2" fillId="0" borderId="6" xfId="1" applyFont="1" applyBorder="1"/>
    <xf numFmtId="166" fontId="2" fillId="0" borderId="6" xfId="1" applyNumberFormat="1" applyFont="1" applyBorder="1"/>
    <xf numFmtId="164" fontId="2" fillId="0" borderId="6" xfId="1" applyFont="1" applyFill="1" applyBorder="1"/>
    <xf numFmtId="164" fontId="2" fillId="0" borderId="8" xfId="1" applyFont="1" applyBorder="1"/>
    <xf numFmtId="166" fontId="2" fillId="0" borderId="8" xfId="1" applyNumberFormat="1" applyFont="1" applyBorder="1"/>
    <xf numFmtId="164" fontId="2" fillId="0" borderId="8" xfId="1" applyFont="1" applyFill="1" applyBorder="1"/>
    <xf numFmtId="0" fontId="4" fillId="0" borderId="9" xfId="0" applyFont="1" applyBorder="1" applyAlignment="1">
      <alignment vertical="center" wrapText="1"/>
    </xf>
    <xf numFmtId="0" fontId="4" fillId="0" borderId="10" xfId="0" applyFont="1" applyBorder="1" applyAlignment="1">
      <alignment vertical="center" wrapText="1"/>
    </xf>
    <xf numFmtId="0" fontId="5" fillId="0" borderId="10" xfId="0" applyFont="1" applyBorder="1" applyAlignment="1">
      <alignment vertical="center" wrapText="1"/>
    </xf>
    <xf numFmtId="0" fontId="4" fillId="0" borderId="11" xfId="0" applyFont="1" applyBorder="1" applyAlignment="1">
      <alignment vertical="center" wrapText="1"/>
    </xf>
    <xf numFmtId="0" fontId="4" fillId="0" borderId="0" xfId="0" applyFont="1" applyAlignment="1">
      <alignment vertical="center" wrapText="1"/>
    </xf>
    <xf numFmtId="0" fontId="7" fillId="0" borderId="8" xfId="0" applyFont="1" applyBorder="1" applyAlignment="1" applyProtection="1">
      <alignment vertical="center" wrapText="1"/>
      <protection locked="0"/>
    </xf>
    <xf numFmtId="0" fontId="7" fillId="0" borderId="8" xfId="0" applyFont="1" applyBorder="1" applyAlignment="1">
      <alignment vertical="center" wrapText="1"/>
    </xf>
    <xf numFmtId="0" fontId="9" fillId="0" borderId="8" xfId="0" applyFont="1" applyBorder="1" applyAlignment="1" applyProtection="1">
      <alignment vertical="center" wrapText="1"/>
      <protection locked="0"/>
    </xf>
    <xf numFmtId="0" fontId="9" fillId="0" borderId="8" xfId="0" applyFont="1" applyBorder="1" applyAlignment="1">
      <alignment vertical="center" wrapText="1"/>
    </xf>
    <xf numFmtId="0" fontId="7" fillId="0" borderId="12" xfId="0" applyFont="1" applyBorder="1" applyAlignment="1">
      <alignment vertical="center" wrapText="1"/>
    </xf>
    <xf numFmtId="0" fontId="7" fillId="0" borderId="0" xfId="0" applyFont="1" applyAlignment="1">
      <alignment vertical="center" wrapText="1"/>
    </xf>
    <xf numFmtId="164" fontId="7" fillId="0" borderId="0" xfId="1" applyFont="1" applyBorder="1" applyAlignment="1">
      <alignment vertical="center" wrapText="1"/>
    </xf>
    <xf numFmtId="0" fontId="7" fillId="0" borderId="13" xfId="0" applyFont="1" applyBorder="1" applyAlignment="1" applyProtection="1">
      <alignment vertical="center" wrapText="1"/>
      <protection locked="0"/>
    </xf>
    <xf numFmtId="0" fontId="7" fillId="0" borderId="13" xfId="0" applyFont="1" applyBorder="1" applyAlignment="1">
      <alignment vertical="center" wrapText="1"/>
    </xf>
    <xf numFmtId="0" fontId="9" fillId="0" borderId="13" xfId="0" applyFont="1" applyBorder="1" applyAlignment="1" applyProtection="1">
      <alignment vertical="center" wrapText="1"/>
      <protection locked="0"/>
    </xf>
    <xf numFmtId="0" fontId="9" fillId="0" borderId="13" xfId="0" applyFont="1" applyBorder="1" applyAlignment="1">
      <alignment vertical="center" wrapText="1"/>
    </xf>
    <xf numFmtId="0" fontId="7" fillId="0" borderId="14" xfId="0" applyFont="1" applyBorder="1" applyAlignment="1">
      <alignment vertical="center" wrapText="1"/>
    </xf>
    <xf numFmtId="0" fontId="7" fillId="0" borderId="15" xfId="0" applyFont="1" applyBorder="1" applyAlignment="1" applyProtection="1">
      <alignment vertical="center" wrapText="1"/>
      <protection locked="0"/>
    </xf>
    <xf numFmtId="0" fontId="7" fillId="0" borderId="15" xfId="0" applyFont="1" applyBorder="1" applyAlignment="1">
      <alignment vertical="center" wrapText="1"/>
    </xf>
    <xf numFmtId="0" fontId="9" fillId="0" borderId="15" xfId="0" applyFont="1" applyBorder="1" applyAlignment="1" applyProtection="1">
      <alignment vertical="center" wrapText="1"/>
      <protection locked="0"/>
    </xf>
    <xf numFmtId="0" fontId="9" fillId="0" borderId="15" xfId="0" applyFont="1" applyBorder="1" applyAlignment="1">
      <alignment vertical="center" wrapText="1"/>
    </xf>
    <xf numFmtId="0" fontId="9" fillId="2" borderId="15" xfId="0" applyFont="1" applyFill="1" applyBorder="1" applyAlignment="1">
      <alignment vertical="center" wrapText="1"/>
    </xf>
    <xf numFmtId="0" fontId="7" fillId="0" borderId="16" xfId="0" applyFont="1" applyBorder="1" applyAlignment="1">
      <alignment vertical="center" wrapText="1"/>
    </xf>
    <xf numFmtId="0" fontId="7" fillId="0" borderId="10" xfId="0" applyFont="1" applyBorder="1" applyAlignment="1">
      <alignment vertical="center" wrapText="1"/>
    </xf>
    <xf numFmtId="0" fontId="9" fillId="2" borderId="8" xfId="0" applyFont="1" applyFill="1" applyBorder="1" applyAlignment="1">
      <alignment vertical="center" wrapText="1"/>
    </xf>
    <xf numFmtId="0" fontId="9" fillId="0" borderId="17" xfId="0" applyFont="1" applyBorder="1" applyAlignment="1">
      <alignment vertical="center" wrapText="1"/>
    </xf>
    <xf numFmtId="0" fontId="9" fillId="0" borderId="6" xfId="0" applyFont="1" applyBorder="1" applyProtection="1">
      <protection locked="0"/>
    </xf>
    <xf numFmtId="0" fontId="9" fillId="0" borderId="18" xfId="0" applyFont="1" applyBorder="1"/>
    <xf numFmtId="0" fontId="7" fillId="0" borderId="0" xfId="0" applyFont="1"/>
    <xf numFmtId="0" fontId="7" fillId="0" borderId="19" xfId="0" applyFont="1" applyBorder="1"/>
    <xf numFmtId="0" fontId="7" fillId="0" borderId="20" xfId="0" applyFont="1" applyBorder="1"/>
    <xf numFmtId="0" fontId="10" fillId="0" borderId="21" xfId="0" applyFont="1" applyBorder="1"/>
    <xf numFmtId="0" fontId="7" fillId="0" borderId="22" xfId="0" applyFont="1" applyBorder="1"/>
    <xf numFmtId="0" fontId="7" fillId="0" borderId="23" xfId="0" applyFont="1" applyBorder="1"/>
    <xf numFmtId="0" fontId="0" fillId="0" borderId="24" xfId="0" applyBorder="1"/>
    <xf numFmtId="164" fontId="7" fillId="0" borderId="0" xfId="0" applyNumberFormat="1" applyFont="1"/>
    <xf numFmtId="0" fontId="7" fillId="0" borderId="25" xfId="0" applyFont="1" applyBorder="1"/>
    <xf numFmtId="9" fontId="7" fillId="0" borderId="0" xfId="2" applyFont="1" applyBorder="1"/>
    <xf numFmtId="0" fontId="10" fillId="0" borderId="24" xfId="0" applyFont="1" applyBorder="1"/>
    <xf numFmtId="166" fontId="7" fillId="0" borderId="0" xfId="0" applyNumberFormat="1" applyFont="1"/>
    <xf numFmtId="167" fontId="7" fillId="0" borderId="0" xfId="0" applyNumberFormat="1" applyFont="1"/>
    <xf numFmtId="0" fontId="0" fillId="0" borderId="26" xfId="0" applyBorder="1"/>
    <xf numFmtId="9" fontId="7" fillId="0" borderId="27" xfId="2" applyFont="1" applyBorder="1"/>
    <xf numFmtId="164" fontId="7" fillId="0" borderId="0" xfId="1" applyFont="1" applyBorder="1"/>
    <xf numFmtId="0" fontId="7" fillId="0" borderId="29" xfId="0" applyFont="1" applyBorder="1"/>
    <xf numFmtId="9" fontId="7" fillId="0" borderId="0" xfId="0" applyNumberFormat="1" applyFont="1"/>
    <xf numFmtId="9" fontId="0" fillId="0" borderId="0" xfId="0" applyNumberFormat="1"/>
    <xf numFmtId="0" fontId="7" fillId="0" borderId="0" xfId="0" applyFont="1" applyAlignment="1">
      <alignment horizontal="right"/>
    </xf>
    <xf numFmtId="0" fontId="12" fillId="0" borderId="25" xfId="0" applyFont="1" applyBorder="1" applyAlignment="1">
      <alignment horizontal="center"/>
    </xf>
    <xf numFmtId="0" fontId="12" fillId="0" borderId="28" xfId="0" applyFont="1" applyBorder="1" applyAlignment="1">
      <alignment horizontal="center"/>
    </xf>
    <xf numFmtId="166" fontId="2" fillId="0" borderId="1" xfId="1" applyNumberFormat="1" applyFont="1" applyBorder="1" applyAlignment="1" applyProtection="1">
      <alignment vertical="center" wrapText="1"/>
      <protection locked="0"/>
    </xf>
    <xf numFmtId="166" fontId="2" fillId="0" borderId="1" xfId="1" applyNumberFormat="1" applyFont="1" applyBorder="1" applyProtection="1">
      <protection locked="0"/>
    </xf>
    <xf numFmtId="0" fontId="2" fillId="0" borderId="4" xfId="0" applyFont="1" applyBorder="1" applyAlignment="1">
      <alignment horizontal="left" vertical="top" wrapText="1"/>
    </xf>
    <xf numFmtId="0" fontId="2" fillId="0" borderId="2" xfId="0" applyFont="1" applyBorder="1" applyAlignment="1">
      <alignment horizontal="left" vertical="center" wrapText="1"/>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2" fillId="0" borderId="2" xfId="0" quotePrefix="1" applyFont="1" applyBorder="1" applyAlignment="1">
      <alignment horizontal="left" vertical="center" wrapText="1"/>
    </xf>
    <xf numFmtId="0" fontId="2" fillId="0" borderId="2" xfId="0" applyFont="1" applyBorder="1" applyAlignment="1">
      <alignment horizontal="left" vertical="top" shrinkToFit="1"/>
    </xf>
    <xf numFmtId="0" fontId="2" fillId="0" borderId="2" xfId="0" applyFont="1" applyBorder="1" applyAlignment="1">
      <alignment horizontal="left" vertical="center" shrinkToFit="1"/>
    </xf>
    <xf numFmtId="0" fontId="2" fillId="0" borderId="1" xfId="0" applyFont="1" applyBorder="1" applyAlignment="1">
      <alignment vertical="center" shrinkToFit="1"/>
    </xf>
    <xf numFmtId="0" fontId="2" fillId="0" borderId="0" xfId="0" applyFont="1" applyProtection="1">
      <protection locked="0"/>
    </xf>
    <xf numFmtId="164" fontId="2" fillId="0" borderId="5" xfId="1" applyFont="1" applyFill="1" applyBorder="1"/>
    <xf numFmtId="164" fontId="2" fillId="0" borderId="7" xfId="1" applyFont="1" applyFill="1" applyBorder="1"/>
    <xf numFmtId="164" fontId="2" fillId="0" borderId="0" xfId="1" applyFont="1" applyBorder="1"/>
    <xf numFmtId="164" fontId="2" fillId="0" borderId="0" xfId="1" applyFont="1" applyFill="1" applyBorder="1"/>
    <xf numFmtId="166" fontId="2" fillId="0" borderId="0" xfId="1" applyNumberFormat="1" applyFont="1"/>
    <xf numFmtId="167" fontId="2" fillId="0" borderId="0" xfId="1" applyNumberFormat="1" applyFont="1"/>
    <xf numFmtId="9" fontId="2" fillId="0" borderId="0" xfId="2" applyFont="1"/>
    <xf numFmtId="164" fontId="7" fillId="0" borderId="8" xfId="1" applyFont="1" applyBorder="1" applyProtection="1">
      <protection locked="0"/>
    </xf>
    <xf numFmtId="166" fontId="2" fillId="0" borderId="0" xfId="1" applyNumberFormat="1" applyFont="1" applyProtection="1">
      <protection locked="0"/>
    </xf>
    <xf numFmtId="1" fontId="3" fillId="0" borderId="0" xfId="2" applyNumberFormat="1" applyFont="1"/>
    <xf numFmtId="0" fontId="2" fillId="0" borderId="0" xfId="0" applyFont="1" applyAlignment="1">
      <alignment horizontal="center"/>
    </xf>
    <xf numFmtId="0" fontId="3" fillId="0" borderId="0" xfId="0" applyFont="1"/>
    <xf numFmtId="164" fontId="2" fillId="0" borderId="30" xfId="1" applyFont="1" applyBorder="1"/>
    <xf numFmtId="166" fontId="2" fillId="0" borderId="30" xfId="1" applyNumberFormat="1" applyFont="1" applyBorder="1"/>
    <xf numFmtId="164" fontId="2" fillId="0" borderId="31" xfId="1" applyFont="1" applyBorder="1"/>
    <xf numFmtId="166" fontId="2" fillId="0" borderId="31" xfId="1" applyNumberFormat="1" applyFont="1" applyBorder="1"/>
    <xf numFmtId="164" fontId="2" fillId="0" borderId="32" xfId="1" applyFont="1" applyBorder="1"/>
    <xf numFmtId="166" fontId="2" fillId="0" borderId="32" xfId="1" applyNumberFormat="1" applyFont="1" applyBorder="1"/>
    <xf numFmtId="0" fontId="14" fillId="0" borderId="2" xfId="0" applyFont="1" applyBorder="1" applyAlignment="1">
      <alignment horizontal="left" vertical="center" shrinkToFit="1"/>
    </xf>
    <xf numFmtId="0" fontId="15" fillId="0" borderId="2" xfId="0" applyFont="1" applyBorder="1" applyAlignment="1">
      <alignment horizontal="left" vertical="center" shrinkToFit="1"/>
    </xf>
    <xf numFmtId="3" fontId="2" fillId="0" borderId="0" xfId="0" applyNumberFormat="1" applyFont="1" applyAlignment="1">
      <alignment vertical="center" wrapText="1"/>
    </xf>
    <xf numFmtId="3" fontId="7" fillId="0" borderId="10" xfId="0" applyNumberFormat="1" applyFont="1" applyBorder="1" applyAlignment="1" applyProtection="1">
      <alignment vertical="center" wrapText="1"/>
      <protection locked="0"/>
    </xf>
    <xf numFmtId="166" fontId="16" fillId="0" borderId="0" xfId="1" applyNumberFormat="1" applyFont="1" applyBorder="1"/>
    <xf numFmtId="0" fontId="2" fillId="0" borderId="3" xfId="0" applyFont="1" applyBorder="1" applyAlignment="1">
      <alignment vertical="top" wrapText="1"/>
    </xf>
    <xf numFmtId="0" fontId="2" fillId="0" borderId="4" xfId="0" applyFont="1" applyBorder="1" applyAlignment="1">
      <alignment vertical="top" wrapText="1"/>
    </xf>
    <xf numFmtId="0" fontId="15" fillId="0" borderId="0" xfId="0" applyFont="1"/>
    <xf numFmtId="0" fontId="13" fillId="3" borderId="0" xfId="0" applyFont="1" applyFill="1"/>
    <xf numFmtId="0" fontId="2" fillId="3" borderId="0" xfId="0" applyFont="1" applyFill="1"/>
    <xf numFmtId="0" fontId="2" fillId="3" borderId="0" xfId="0" applyFont="1" applyFill="1" applyAlignment="1">
      <alignment vertical="center"/>
    </xf>
    <xf numFmtId="0" fontId="2" fillId="3" borderId="0" xfId="0" applyFont="1" applyFill="1" applyAlignment="1">
      <alignment horizontal="center" vertical="center"/>
    </xf>
    <xf numFmtId="0" fontId="2" fillId="4" borderId="0" xfId="0" applyFont="1" applyFill="1"/>
    <xf numFmtId="0" fontId="2" fillId="4" borderId="0" xfId="0" applyFont="1" applyFill="1" applyAlignment="1">
      <alignment horizontal="center" vertical="center"/>
    </xf>
    <xf numFmtId="0" fontId="2" fillId="4" borderId="0" xfId="0" applyFont="1" applyFill="1" applyAlignment="1">
      <alignment horizontal="center"/>
    </xf>
    <xf numFmtId="0" fontId="2" fillId="3" borderId="0" xfId="0" applyFont="1" applyFill="1" applyAlignment="1">
      <alignment horizontal="left" vertical="center"/>
    </xf>
    <xf numFmtId="0" fontId="2" fillId="0" borderId="24" xfId="0" applyFont="1" applyBorder="1"/>
    <xf numFmtId="0" fontId="13" fillId="4" borderId="24" xfId="0" applyFont="1" applyFill="1" applyBorder="1"/>
    <xf numFmtId="0" fontId="2" fillId="4" borderId="24" xfId="0" applyFont="1" applyFill="1" applyBorder="1" applyAlignment="1">
      <alignment horizontal="center" vertical="center"/>
    </xf>
    <xf numFmtId="0" fontId="2" fillId="0" borderId="24" xfId="0" applyFont="1" applyBorder="1" applyProtection="1">
      <protection locked="0"/>
    </xf>
    <xf numFmtId="9" fontId="2" fillId="0" borderId="0" xfId="2" applyFont="1" applyBorder="1"/>
    <xf numFmtId="0" fontId="4" fillId="0" borderId="0" xfId="0" applyFont="1"/>
    <xf numFmtId="0" fontId="2" fillId="4" borderId="0" xfId="0" applyFont="1" applyFill="1" applyAlignment="1">
      <alignment horizontal="right" vertical="top"/>
    </xf>
    <xf numFmtId="0" fontId="17" fillId="4" borderId="0" xfId="0" applyFont="1" applyFill="1"/>
    <xf numFmtId="0" fontId="15" fillId="4" borderId="0" xfId="0" applyFont="1" applyFill="1" applyAlignment="1">
      <alignment horizontal="left"/>
    </xf>
    <xf numFmtId="0" fontId="2" fillId="4" borderId="0" xfId="0" applyFont="1" applyFill="1" applyProtection="1">
      <protection locked="0"/>
    </xf>
    <xf numFmtId="0" fontId="17" fillId="0" borderId="0" xfId="0" applyFont="1"/>
    <xf numFmtId="0" fontId="18" fillId="0" borderId="0" xfId="0" applyFont="1"/>
    <xf numFmtId="3" fontId="7" fillId="0" borderId="0" xfId="0" applyNumberFormat="1" applyFont="1" applyAlignment="1">
      <alignment vertical="center" wrapText="1"/>
    </xf>
    <xf numFmtId="164" fontId="7" fillId="0" borderId="8" xfId="1" applyFont="1" applyFill="1" applyBorder="1" applyAlignment="1" applyProtection="1">
      <alignment vertical="center" wrapText="1"/>
      <protection locked="0"/>
    </xf>
    <xf numFmtId="167" fontId="7" fillId="0" borderId="8" xfId="1" applyNumberFormat="1" applyFont="1" applyFill="1" applyBorder="1" applyAlignment="1" applyProtection="1">
      <alignment vertical="center" wrapText="1"/>
      <protection locked="0"/>
    </xf>
    <xf numFmtId="164" fontId="7" fillId="0" borderId="13" xfId="1" applyFont="1" applyFill="1" applyBorder="1" applyAlignment="1" applyProtection="1">
      <alignment vertical="center" wrapText="1"/>
      <protection locked="0"/>
    </xf>
    <xf numFmtId="167" fontId="7" fillId="0" borderId="13" xfId="1" applyNumberFormat="1" applyFont="1" applyFill="1" applyBorder="1" applyAlignment="1" applyProtection="1">
      <alignment vertical="center" wrapText="1"/>
      <protection locked="0"/>
    </xf>
    <xf numFmtId="164" fontId="7" fillId="0" borderId="15" xfId="1" applyFont="1" applyFill="1" applyBorder="1" applyAlignment="1" applyProtection="1">
      <alignment vertical="center" wrapText="1"/>
      <protection locked="0"/>
    </xf>
    <xf numFmtId="167" fontId="7" fillId="0" borderId="15" xfId="1" applyNumberFormat="1" applyFont="1" applyFill="1" applyBorder="1" applyAlignment="1" applyProtection="1">
      <alignment vertical="center" wrapText="1"/>
      <protection locked="0"/>
    </xf>
    <xf numFmtId="164" fontId="7" fillId="0" borderId="8" xfId="1" applyFont="1" applyFill="1" applyBorder="1" applyAlignment="1">
      <alignment vertical="center" wrapText="1"/>
    </xf>
    <xf numFmtId="167" fontId="7" fillId="0" borderId="8" xfId="1" applyNumberFormat="1" applyFont="1" applyFill="1" applyBorder="1" applyAlignment="1">
      <alignment vertical="center" wrapText="1"/>
    </xf>
    <xf numFmtId="0" fontId="15" fillId="4" borderId="0" xfId="0" applyFont="1" applyFill="1"/>
    <xf numFmtId="0" fontId="2" fillId="0" borderId="0" xfId="2" applyNumberFormat="1" applyFont="1" applyAlignment="1">
      <alignment horizontal="right"/>
    </xf>
    <xf numFmtId="0" fontId="21" fillId="0" borderId="0" xfId="0" applyFont="1"/>
    <xf numFmtId="0" fontId="7" fillId="2" borderId="0" xfId="0" applyFont="1" applyFill="1"/>
    <xf numFmtId="168" fontId="2" fillId="2" borderId="0" xfId="0" applyNumberFormat="1" applyFont="1" applyFill="1"/>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4"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cellXfs>
  <cellStyles count="4">
    <cellStyle name="Comma" xfId="1" builtinId="3"/>
    <cellStyle name="Normal" xfId="0" builtinId="0"/>
    <cellStyle name="Normal 2 2" xfId="3" xr:uid="{4BBF8D9D-19DB-4B45-A92A-D2951151688B}"/>
    <cellStyle name="Percent" xfId="2" builtinId="5"/>
  </cellStyles>
  <dxfs count="28">
    <dxf>
      <font>
        <b val="0"/>
        <i val="0"/>
        <strike val="0"/>
        <condense val="0"/>
        <extend val="0"/>
        <outline val="0"/>
        <shadow val="0"/>
        <u val="none"/>
        <vertAlign val="baseline"/>
        <sz val="10"/>
        <color theme="1"/>
        <name val="Arial"/>
        <scheme val="none"/>
      </font>
      <numFmt numFmtId="0" formatCode="General"/>
    </dxf>
    <dxf>
      <font>
        <b val="0"/>
        <i val="0"/>
        <strike val="0"/>
        <condense val="0"/>
        <extend val="0"/>
        <outline val="0"/>
        <shadow val="0"/>
        <u val="none"/>
        <vertAlign val="baseline"/>
        <sz val="10"/>
        <color theme="1"/>
        <name val="Arial"/>
        <scheme val="none"/>
      </font>
      <numFmt numFmtId="0" formatCode="General"/>
    </dxf>
    <dxf>
      <font>
        <b val="0"/>
        <i val="0"/>
        <strike val="0"/>
        <condense val="0"/>
        <extend val="0"/>
        <outline val="0"/>
        <shadow val="0"/>
        <u val="none"/>
        <vertAlign val="baseline"/>
        <sz val="10"/>
        <color theme="1"/>
        <name val="Arial"/>
        <scheme val="none"/>
      </font>
      <numFmt numFmtId="0" formatCode="General"/>
    </dxf>
    <dxf>
      <font>
        <b val="0"/>
        <i val="0"/>
        <strike val="0"/>
        <condense val="0"/>
        <extend val="0"/>
        <outline val="0"/>
        <shadow val="0"/>
        <u val="none"/>
        <vertAlign val="baseline"/>
        <sz val="10"/>
        <color theme="1"/>
        <name val="Arial"/>
        <scheme val="none"/>
      </font>
      <numFmt numFmtId="0" formatCode="General"/>
    </dxf>
    <dxf>
      <font>
        <b val="0"/>
        <i val="0"/>
        <strike val="0"/>
        <condense val="0"/>
        <extend val="0"/>
        <outline val="0"/>
        <shadow val="0"/>
        <u val="none"/>
        <vertAlign val="baseline"/>
        <sz val="10"/>
        <color theme="1"/>
        <name val="Arial"/>
        <scheme val="none"/>
      </font>
      <numFmt numFmtId="0" formatCode="General"/>
    </dxf>
    <dxf>
      <font>
        <b val="0"/>
        <i val="0"/>
        <strike val="0"/>
        <condense val="0"/>
        <extend val="0"/>
        <outline val="0"/>
        <shadow val="0"/>
        <u val="none"/>
        <vertAlign val="baseline"/>
        <sz val="10"/>
        <color theme="1"/>
        <name val="Arial"/>
        <scheme val="none"/>
      </font>
      <numFmt numFmtId="0" formatCode="General"/>
      <protection locked="0" hidden="0"/>
    </dxf>
    <dxf>
      <font>
        <b val="0"/>
        <i val="0"/>
        <strike val="0"/>
        <condense val="0"/>
        <extend val="0"/>
        <outline val="0"/>
        <shadow val="0"/>
        <u val="none"/>
        <vertAlign val="baseline"/>
        <sz val="10"/>
        <color theme="1"/>
        <name val="Arial"/>
        <scheme val="none"/>
      </font>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theme="1"/>
        <name val="Arial"/>
        <family val="2"/>
        <scheme val="none"/>
      </font>
      <protection locked="0" hidden="0"/>
    </dxf>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numFmt numFmtId="166" formatCode="_ * #,##0_ ;_ * \-#,##0_ ;_ * &quot;-&quot;??_ ;_ @_ "/>
      <protection locked="0" hidden="0"/>
    </dxf>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right" vertical="bottom" textRotation="0" wrapText="0" indent="0" justifyLastLine="0" shrinkToFit="0" readingOrder="0"/>
    </dxf>
    <dxf>
      <font>
        <color rgb="FF00B050"/>
      </font>
      <fill>
        <patternFill patternType="none">
          <bgColor auto="1"/>
        </patternFill>
      </fill>
    </dxf>
    <dxf>
      <font>
        <color rgb="FFFF0000"/>
      </font>
      <fill>
        <patternFill patternType="none">
          <bgColor auto="1"/>
        </patternFill>
      </fill>
    </dxf>
    <dxf>
      <font>
        <color rgb="FF9C0006"/>
      </font>
    </dxf>
    <dxf>
      <fill>
        <patternFill>
          <bgColor rgb="FFFF0000"/>
        </patternFill>
      </fill>
    </dxf>
    <dxf>
      <fill>
        <patternFill>
          <bgColor theme="1"/>
        </patternFill>
      </fill>
    </dxf>
    <dxf>
      <fill>
        <patternFill>
          <bgColor theme="1"/>
        </patternFill>
      </fill>
    </dxf>
    <dxf>
      <fill>
        <patternFill>
          <bgColor theme="1"/>
        </patternFill>
      </fill>
    </dxf>
    <dxf>
      <font>
        <color theme="1"/>
      </font>
    </dxf>
    <dxf>
      <font>
        <color theme="1"/>
      </font>
    </dxf>
    <dxf>
      <font>
        <color theme="1"/>
      </font>
    </dxf>
    <dxf>
      <font>
        <b/>
        <i val="0"/>
        <color rgb="FFFF0000"/>
      </font>
    </dxf>
    <dxf>
      <font>
        <b/>
        <i val="0"/>
        <color rgb="FFFF0000"/>
      </font>
    </dxf>
    <dxf>
      <font>
        <b/>
        <i val="0"/>
        <color theme="9" tint="-0.24994659260841701"/>
      </font>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aundry%20Chemical%20Data/Gen%204%20chemicals%20from%20all%20supplier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 overview"/>
      <sheetName val="ECOLAB"/>
      <sheetName val="Danlind"/>
      <sheetName val="Helm"/>
      <sheetName val="Christeyns"/>
      <sheetName val="Swed Handling"/>
      <sheetName val="Kreussler"/>
      <sheetName val="Diversey"/>
      <sheetName val="Lev8"/>
      <sheetName val="Blad1"/>
      <sheetName val="Blad2"/>
      <sheetName val="Lev9"/>
      <sheetName val="Lev10"/>
      <sheetName val="Lev11"/>
      <sheetName val="Lev12"/>
      <sheetName val="Lev13"/>
      <sheetName val="Lev14"/>
      <sheetName val="Samleark"/>
    </sheetNames>
    <sheetDataSet>
      <sheetData sheetId="0" refreshError="1">
        <row r="1">
          <cell r="B1"/>
          <cell r="C1"/>
          <cell r="D1"/>
          <cell r="E1"/>
          <cell r="F1"/>
          <cell r="G1" t="str">
            <v>O9</v>
          </cell>
          <cell r="H1" t="str">
            <v>O10</v>
          </cell>
          <cell r="I1" t="str">
            <v>O11 / P5</v>
          </cell>
          <cell r="J1" t="str">
            <v>O12 / P6</v>
          </cell>
          <cell r="K1" t="str">
            <v>O13 / P7</v>
          </cell>
          <cell r="L1" t="str">
            <v>O14</v>
          </cell>
          <cell r="M1" t="str">
            <v>O15</v>
          </cell>
          <cell r="N1" t="str">
            <v>O18 / P8</v>
          </cell>
          <cell r="O1" t="str">
            <v>O18 / P8</v>
          </cell>
          <cell r="P1" t="str">
            <v>O18 / P8</v>
          </cell>
        </row>
        <row r="2">
          <cell r="C2"/>
          <cell r="D2"/>
          <cell r="E2"/>
          <cell r="F2" t="str">
            <v>Approved for use?</v>
          </cell>
          <cell r="G2" t="str">
            <v>Classification of laundry chemicals</v>
          </cell>
          <cell r="H2" t="str">
            <v>Classification of ingoing substances in the laundry chemicals</v>
          </cell>
          <cell r="I2" t="str">
            <v>Sum of H410, H411, H412 with weighting</v>
          </cell>
          <cell r="J2" t="str">
            <v>CDVchronic</v>
          </cell>
          <cell r="K2" t="str">
            <v>Chlorine (Cl)</v>
          </cell>
          <cell r="L2" t="str">
            <v>Phosphorus (P)</v>
          </cell>
          <cell r="M2" t="str">
            <v>anNBO</v>
          </cell>
          <cell r="N2" t="str">
            <v>Excluded in calculation?</v>
          </cell>
          <cell r="O2" t="str">
            <v>Ecolabelled</v>
          </cell>
          <cell r="P2" t="str">
            <v>License number (if ecolabeled)</v>
          </cell>
        </row>
        <row r="3">
          <cell r="B3" t="str">
            <v>Internal product ID</v>
          </cell>
          <cell r="C3" t="str">
            <v>Product name</v>
          </cell>
          <cell r="D3" t="str">
            <v>Manufacturer</v>
          </cell>
          <cell r="E3" t="str">
            <v>Internal product ID</v>
          </cell>
          <cell r="F3" t="str">
            <v>Approved\ Not Approved</v>
          </cell>
          <cell r="G3" t="str">
            <v>OK/NOT OK</v>
          </cell>
          <cell r="H3" t="str">
            <v>OK/NOT OK</v>
          </cell>
          <cell r="I3" t="str">
            <v>g</v>
          </cell>
          <cell r="J3" t="str">
            <v>liter</v>
          </cell>
          <cell r="K3" t="str">
            <v>mg</v>
          </cell>
          <cell r="L3" t="str">
            <v>g</v>
          </cell>
          <cell r="M3" t="str">
            <v>g</v>
          </cell>
          <cell r="N3" t="str">
            <v>Yes/No</v>
          </cell>
          <cell r="O3" t="str">
            <v>Approved=OK\ Not Approved</v>
          </cell>
          <cell r="P3" t="str">
            <v>#</v>
          </cell>
        </row>
        <row r="4">
          <cell r="B4" t="str">
            <v>E0001</v>
          </cell>
          <cell r="C4" t="str">
            <v>Ark1</v>
          </cell>
          <cell r="D4" t="str">
            <v>Ecolab</v>
          </cell>
          <cell r="E4" t="str">
            <v>E0001</v>
          </cell>
          <cell r="F4" t="str">
            <v>Not Approved</v>
          </cell>
          <cell r="G4">
            <v>0</v>
          </cell>
          <cell r="H4">
            <v>0</v>
          </cell>
          <cell r="I4">
            <v>0</v>
          </cell>
          <cell r="J4">
            <v>0</v>
          </cell>
          <cell r="K4">
            <v>0</v>
          </cell>
          <cell r="L4">
            <v>0</v>
          </cell>
          <cell r="M4">
            <v>0</v>
          </cell>
          <cell r="N4">
            <v>0</v>
          </cell>
          <cell r="O4" t="str">
            <v>Not approved</v>
          </cell>
          <cell r="P4">
            <v>0</v>
          </cell>
        </row>
        <row r="5">
          <cell r="B5" t="str">
            <v>E0002</v>
          </cell>
          <cell r="C5" t="str">
            <v>OxyGuard Emulsion</v>
          </cell>
          <cell r="D5" t="str">
            <v>Ecolab</v>
          </cell>
          <cell r="E5" t="str">
            <v>E0002</v>
          </cell>
          <cell r="F5" t="str">
            <v>Approved</v>
          </cell>
          <cell r="G5" t="str">
            <v>OK</v>
          </cell>
          <cell r="H5" t="str">
            <v>OK</v>
          </cell>
          <cell r="I5">
            <v>0</v>
          </cell>
          <cell r="J5">
            <v>405.44526386386389</v>
          </cell>
          <cell r="K5">
            <v>0</v>
          </cell>
          <cell r="L5">
            <v>4.9399999999999999E-3</v>
          </cell>
          <cell r="M5">
            <v>6.207E-2</v>
          </cell>
          <cell r="N5" t="str">
            <v>No</v>
          </cell>
          <cell r="O5" t="str">
            <v>Not approved</v>
          </cell>
          <cell r="P5">
            <v>0</v>
          </cell>
        </row>
        <row r="6">
          <cell r="B6" t="str">
            <v>E0003</v>
          </cell>
          <cell r="C6" t="str">
            <v>OxyGuard Emulsion M</v>
          </cell>
          <cell r="D6" t="str">
            <v>Ecolab</v>
          </cell>
          <cell r="E6" t="str">
            <v>E0003</v>
          </cell>
          <cell r="F6" t="str">
            <v>Approved</v>
          </cell>
          <cell r="G6" t="str">
            <v>OK</v>
          </cell>
          <cell r="H6" t="str">
            <v>OK</v>
          </cell>
          <cell r="I6">
            <v>0</v>
          </cell>
          <cell r="J6">
            <v>290.14958608608606</v>
          </cell>
          <cell r="K6">
            <v>0</v>
          </cell>
          <cell r="L6">
            <v>2.9639999999999996E-3</v>
          </cell>
          <cell r="M6">
            <v>2.7999999999999997E-2</v>
          </cell>
          <cell r="N6" t="str">
            <v>No</v>
          </cell>
          <cell r="O6" t="str">
            <v>OK</v>
          </cell>
          <cell r="P6" t="str">
            <v>DE/039/009</v>
          </cell>
        </row>
        <row r="7">
          <cell r="B7" t="str">
            <v>E0004</v>
          </cell>
          <cell r="C7" t="str">
            <v>OxyGuard Bright Beta E</v>
          </cell>
          <cell r="D7" t="str">
            <v>Ecolab</v>
          </cell>
          <cell r="E7" t="str">
            <v>E0004</v>
          </cell>
          <cell r="F7" t="str">
            <v>Approved</v>
          </cell>
          <cell r="G7" t="str">
            <v>OK</v>
          </cell>
          <cell r="H7" t="str">
            <v>OK</v>
          </cell>
          <cell r="I7">
            <v>0</v>
          </cell>
          <cell r="J7">
            <v>79.3286231884058</v>
          </cell>
          <cell r="K7">
            <v>0</v>
          </cell>
          <cell r="L7">
            <v>4.7812499999999998E-4</v>
          </cell>
          <cell r="M7">
            <v>2.9249999999999996E-3</v>
          </cell>
          <cell r="N7">
            <v>0</v>
          </cell>
          <cell r="O7" t="str">
            <v>OK</v>
          </cell>
          <cell r="P7" t="str">
            <v>DE/039/009</v>
          </cell>
        </row>
        <row r="8">
          <cell r="B8" t="str">
            <v>E0005</v>
          </cell>
          <cell r="C8" t="str">
            <v>OxyGuard Bright Beta M</v>
          </cell>
          <cell r="D8" t="str">
            <v>Ecolab</v>
          </cell>
          <cell r="E8" t="str">
            <v>E0005</v>
          </cell>
          <cell r="F8" t="str">
            <v>Approved</v>
          </cell>
          <cell r="G8" t="str">
            <v>OK</v>
          </cell>
          <cell r="H8" t="str">
            <v>OK</v>
          </cell>
          <cell r="I8">
            <v>0</v>
          </cell>
          <cell r="J8">
            <v>0</v>
          </cell>
          <cell r="K8">
            <v>0</v>
          </cell>
          <cell r="L8">
            <v>0</v>
          </cell>
          <cell r="M8">
            <v>0</v>
          </cell>
          <cell r="N8" t="str">
            <v>No</v>
          </cell>
          <cell r="O8" t="str">
            <v>OK</v>
          </cell>
          <cell r="P8" t="str">
            <v>DE/039/009</v>
          </cell>
        </row>
        <row r="9">
          <cell r="B9" t="str">
            <v>E0006</v>
          </cell>
          <cell r="C9" t="str">
            <v xml:space="preserve">OxyGuard Bright Alpha E </v>
          </cell>
          <cell r="D9" t="str">
            <v>Ecolab</v>
          </cell>
          <cell r="E9" t="str">
            <v>E0006</v>
          </cell>
          <cell r="F9" t="str">
            <v>Approved</v>
          </cell>
          <cell r="G9" t="str">
            <v>OK</v>
          </cell>
          <cell r="H9" t="str">
            <v>OK</v>
          </cell>
          <cell r="I9">
            <v>0</v>
          </cell>
          <cell r="J9">
            <v>937.5381426935312</v>
          </cell>
          <cell r="K9">
            <v>0</v>
          </cell>
          <cell r="L9">
            <v>0</v>
          </cell>
          <cell r="M9">
            <v>1.0093599999999999E-2</v>
          </cell>
          <cell r="N9" t="str">
            <v>No</v>
          </cell>
          <cell r="O9" t="str">
            <v>OK</v>
          </cell>
          <cell r="P9" t="str">
            <v>DE/039/009</v>
          </cell>
        </row>
        <row r="10">
          <cell r="B10" t="str">
            <v>E0007</v>
          </cell>
          <cell r="C10" t="str">
            <v>Elpa Soft M</v>
          </cell>
          <cell r="D10" t="str">
            <v>Ecolab</v>
          </cell>
          <cell r="E10" t="str">
            <v>E0007</v>
          </cell>
          <cell r="F10" t="str">
            <v>Approved</v>
          </cell>
          <cell r="G10" t="str">
            <v>OK</v>
          </cell>
          <cell r="H10" t="str">
            <v>OK</v>
          </cell>
          <cell r="I10">
            <v>0</v>
          </cell>
          <cell r="J10">
            <v>164.59982608695654</v>
          </cell>
          <cell r="K10">
            <v>0</v>
          </cell>
          <cell r="L10">
            <v>0</v>
          </cell>
          <cell r="M10">
            <v>4.5360000000000004E-2</v>
          </cell>
          <cell r="N10">
            <v>0</v>
          </cell>
          <cell r="O10" t="str">
            <v>OK</v>
          </cell>
          <cell r="P10" t="str">
            <v>5093 0007</v>
          </cell>
        </row>
        <row r="11">
          <cell r="B11" t="str">
            <v>E0008</v>
          </cell>
          <cell r="C11" t="str">
            <v>Triplex Emulsion M</v>
          </cell>
          <cell r="D11" t="str">
            <v>Ecolab</v>
          </cell>
          <cell r="E11" t="str">
            <v>E0008</v>
          </cell>
          <cell r="F11" t="str">
            <v>Approved</v>
          </cell>
          <cell r="G11" t="str">
            <v>OK</v>
          </cell>
          <cell r="H11" t="str">
            <v>OK</v>
          </cell>
          <cell r="I11">
            <v>0</v>
          </cell>
          <cell r="J11">
            <v>3304.4609256562376</v>
          </cell>
          <cell r="K11">
            <v>0</v>
          </cell>
          <cell r="L11">
            <v>4.5148319999999999E-3</v>
          </cell>
          <cell r="M11">
            <v>4.8119199999999994E-2</v>
          </cell>
          <cell r="N11" t="str">
            <v>No</v>
          </cell>
          <cell r="O11" t="str">
            <v>OK</v>
          </cell>
          <cell r="P11" t="str">
            <v>5093 0016</v>
          </cell>
        </row>
        <row r="12">
          <cell r="B12" t="str">
            <v>E0009</v>
          </cell>
          <cell r="C12" t="str">
            <v>PERformance Ultraboost</v>
          </cell>
          <cell r="D12" t="str">
            <v>Ecolab</v>
          </cell>
          <cell r="E12" t="str">
            <v>E0009</v>
          </cell>
          <cell r="F12" t="str">
            <v>Approved</v>
          </cell>
          <cell r="G12" t="str">
            <v>OK</v>
          </cell>
          <cell r="H12" t="str">
            <v>OK</v>
          </cell>
          <cell r="I12">
            <v>0</v>
          </cell>
          <cell r="J12">
            <v>1102.7873913043479</v>
          </cell>
          <cell r="K12">
            <v>0</v>
          </cell>
          <cell r="L12">
            <v>0</v>
          </cell>
          <cell r="M12">
            <v>4.4999999999999998E-2</v>
          </cell>
          <cell r="N12" t="str">
            <v>No</v>
          </cell>
          <cell r="O12" t="str">
            <v>OK</v>
          </cell>
          <cell r="P12" t="str">
            <v>5093 0026</v>
          </cell>
        </row>
        <row r="13">
          <cell r="B13" t="str">
            <v>E0010</v>
          </cell>
          <cell r="C13" t="str">
            <v>Silex Emulsion M</v>
          </cell>
          <cell r="D13" t="str">
            <v>Ecolab</v>
          </cell>
          <cell r="E13" t="str">
            <v>E0010</v>
          </cell>
          <cell r="F13" t="str">
            <v>Approved</v>
          </cell>
          <cell r="G13" t="str">
            <v>OK</v>
          </cell>
          <cell r="H13" t="str">
            <v>OK</v>
          </cell>
          <cell r="I13">
            <v>4.9499999999999995E-3</v>
          </cell>
          <cell r="J13">
            <v>103.86266540229883</v>
          </cell>
          <cell r="K13">
            <v>4.3E-3</v>
          </cell>
          <cell r="L13">
            <v>4.2599999999999999E-3</v>
          </cell>
          <cell r="M13">
            <v>3.9E-2</v>
          </cell>
          <cell r="N13" t="str">
            <v>No</v>
          </cell>
          <cell r="O13" t="str">
            <v>OK</v>
          </cell>
          <cell r="P13" t="str">
            <v>5093 0023</v>
          </cell>
        </row>
        <row r="14">
          <cell r="B14" t="str">
            <v>E0011</v>
          </cell>
          <cell r="C14" t="str">
            <v>PERformance Booster M</v>
          </cell>
          <cell r="D14" t="str">
            <v>Ecolab</v>
          </cell>
          <cell r="E14" t="str">
            <v>E0011</v>
          </cell>
          <cell r="F14" t="str">
            <v>Approved</v>
          </cell>
          <cell r="G14" t="str">
            <v>OK</v>
          </cell>
          <cell r="H14" t="str">
            <v>OK</v>
          </cell>
          <cell r="I14">
            <v>0</v>
          </cell>
          <cell r="J14">
            <v>808.7430306142536</v>
          </cell>
          <cell r="K14">
            <v>0</v>
          </cell>
          <cell r="L14">
            <v>0</v>
          </cell>
          <cell r="M14">
            <v>3.5000000000000003E-2</v>
          </cell>
          <cell r="N14" t="str">
            <v>No</v>
          </cell>
          <cell r="O14" t="str">
            <v>OK</v>
          </cell>
          <cell r="P14" t="str">
            <v>5093 0026</v>
          </cell>
        </row>
        <row r="15">
          <cell r="B15" t="str">
            <v>E0012</v>
          </cell>
          <cell r="C15" t="str">
            <v>PERformance Emulsion M</v>
          </cell>
          <cell r="D15" t="str">
            <v>Ecolab</v>
          </cell>
          <cell r="E15" t="str">
            <v>E0012</v>
          </cell>
          <cell r="F15" t="str">
            <v>Approved</v>
          </cell>
          <cell r="G15" t="str">
            <v>OK</v>
          </cell>
          <cell r="H15" t="str">
            <v>OK</v>
          </cell>
          <cell r="I15">
            <v>0</v>
          </cell>
          <cell r="J15">
            <v>140.85545977011498</v>
          </cell>
          <cell r="K15">
            <v>0</v>
          </cell>
          <cell r="L15">
            <v>3.1200000000000004E-3</v>
          </cell>
          <cell r="M15">
            <v>6.0500000000000005E-2</v>
          </cell>
          <cell r="N15" t="str">
            <v>No</v>
          </cell>
          <cell r="O15" t="str">
            <v>OK</v>
          </cell>
          <cell r="P15" t="str">
            <v>5093 0026</v>
          </cell>
        </row>
        <row r="16">
          <cell r="B16" t="str">
            <v>E0013</v>
          </cell>
          <cell r="C16" t="str">
            <v>Ozonit</v>
          </cell>
          <cell r="D16" t="str">
            <v>Ecolab</v>
          </cell>
          <cell r="E16" t="str">
            <v>E0013</v>
          </cell>
          <cell r="F16" t="str">
            <v>Approved</v>
          </cell>
          <cell r="G16" t="str">
            <v>OK</v>
          </cell>
          <cell r="H16" t="str">
            <v>OK</v>
          </cell>
          <cell r="I16">
            <v>0</v>
          </cell>
          <cell r="J16">
            <v>197.43046376811597</v>
          </cell>
          <cell r="K16">
            <v>0</v>
          </cell>
          <cell r="L16">
            <v>9.4059000000000005E-4</v>
          </cell>
          <cell r="M16">
            <v>5.7540000000000004E-3</v>
          </cell>
          <cell r="N16">
            <v>0</v>
          </cell>
          <cell r="O16" t="str">
            <v>OK</v>
          </cell>
          <cell r="P16" t="str">
            <v>5093 0007</v>
          </cell>
        </row>
        <row r="17">
          <cell r="B17" t="str">
            <v>E0014</v>
          </cell>
          <cell r="C17" t="str">
            <v>Hygenil Alca</v>
          </cell>
          <cell r="D17" t="str">
            <v>Ecolab</v>
          </cell>
          <cell r="E17" t="str">
            <v>E0014</v>
          </cell>
          <cell r="F17" t="str">
            <v>Approved</v>
          </cell>
          <cell r="G17" t="str">
            <v>OK</v>
          </cell>
          <cell r="H17" t="str">
            <v>OK</v>
          </cell>
          <cell r="I17">
            <v>0</v>
          </cell>
          <cell r="J17">
            <v>11.794827586206896</v>
          </cell>
          <cell r="K17">
            <v>0</v>
          </cell>
          <cell r="L17">
            <v>0</v>
          </cell>
          <cell r="M17">
            <v>6.0000000000000001E-3</v>
          </cell>
          <cell r="N17" t="str">
            <v>No</v>
          </cell>
          <cell r="O17" t="str">
            <v>OK</v>
          </cell>
          <cell r="P17" t="str">
            <v>5093 0023</v>
          </cell>
        </row>
        <row r="18">
          <cell r="B18" t="str">
            <v>E0015</v>
          </cell>
          <cell r="C18" t="str">
            <v>Hygenil Sour</v>
          </cell>
          <cell r="D18" t="str">
            <v>Ecolab</v>
          </cell>
          <cell r="E18" t="str">
            <v>E0015</v>
          </cell>
          <cell r="F18" t="str">
            <v>Approved</v>
          </cell>
          <cell r="G18" t="str">
            <v>OK</v>
          </cell>
          <cell r="H18" t="str">
            <v>OK</v>
          </cell>
          <cell r="I18">
            <v>0</v>
          </cell>
          <cell r="J18">
            <v>1250</v>
          </cell>
          <cell r="K18">
            <v>0</v>
          </cell>
          <cell r="L18">
            <v>0</v>
          </cell>
          <cell r="M18">
            <v>0</v>
          </cell>
          <cell r="N18" t="str">
            <v>No</v>
          </cell>
          <cell r="O18" t="str">
            <v>OK</v>
          </cell>
          <cell r="P18" t="str">
            <v>5093 0023</v>
          </cell>
        </row>
        <row r="19">
          <cell r="B19" t="str">
            <v>E0016</v>
          </cell>
          <cell r="C19" t="str">
            <v>Finale Liquid</v>
          </cell>
          <cell r="D19" t="str">
            <v>Ecolab</v>
          </cell>
          <cell r="E19" t="str">
            <v>E0016</v>
          </cell>
          <cell r="F19" t="str">
            <v>Approved</v>
          </cell>
          <cell r="G19" t="str">
            <v>OK</v>
          </cell>
          <cell r="H19" t="str">
            <v>OK</v>
          </cell>
          <cell r="I19">
            <v>0</v>
          </cell>
          <cell r="J19">
            <v>297.5</v>
          </cell>
          <cell r="K19">
            <v>0</v>
          </cell>
          <cell r="L19">
            <v>0</v>
          </cell>
          <cell r="M19">
            <v>0</v>
          </cell>
          <cell r="N19" t="str">
            <v>No</v>
          </cell>
          <cell r="O19" t="str">
            <v>Not approved</v>
          </cell>
          <cell r="P19">
            <v>0</v>
          </cell>
        </row>
        <row r="20">
          <cell r="B20" t="str">
            <v>E0017</v>
          </cell>
          <cell r="C20" t="str">
            <v>Finale Ultra</v>
          </cell>
          <cell r="D20" t="str">
            <v>Ecolab</v>
          </cell>
          <cell r="E20" t="str">
            <v>E0017</v>
          </cell>
          <cell r="F20" t="str">
            <v>Approved</v>
          </cell>
          <cell r="G20" t="str">
            <v>OK</v>
          </cell>
          <cell r="H20" t="str">
            <v>OK</v>
          </cell>
          <cell r="I20">
            <v>0</v>
          </cell>
          <cell r="J20">
            <v>2797.5</v>
          </cell>
          <cell r="K20">
            <v>0</v>
          </cell>
          <cell r="L20">
            <v>0</v>
          </cell>
          <cell r="M20">
            <v>0.05</v>
          </cell>
          <cell r="N20" t="str">
            <v>No</v>
          </cell>
          <cell r="O20" t="str">
            <v>Not approved</v>
          </cell>
          <cell r="P20">
            <v>0</v>
          </cell>
        </row>
        <row r="21">
          <cell r="B21" t="str">
            <v>E0018</v>
          </cell>
          <cell r="C21" t="str">
            <v>Hygenil Chlorine</v>
          </cell>
          <cell r="D21" t="str">
            <v>Ecolab</v>
          </cell>
          <cell r="E21" t="str">
            <v>E0018</v>
          </cell>
          <cell r="F21" t="str">
            <v>Approved</v>
          </cell>
          <cell r="G21" t="str">
            <v>OK</v>
          </cell>
          <cell r="H21" t="str">
            <v>OK</v>
          </cell>
          <cell r="I21">
            <v>0</v>
          </cell>
          <cell r="J21">
            <v>0</v>
          </cell>
          <cell r="K21">
            <v>125</v>
          </cell>
          <cell r="L21">
            <v>0</v>
          </cell>
          <cell r="M21">
            <v>0</v>
          </cell>
          <cell r="N21" t="str">
            <v>Yes</v>
          </cell>
          <cell r="O21" t="str">
            <v>Not approved</v>
          </cell>
          <cell r="P21">
            <v>0</v>
          </cell>
        </row>
        <row r="22">
          <cell r="B22" t="str">
            <v>E0019</v>
          </cell>
          <cell r="C22" t="str">
            <v>Triplex Plus-M</v>
          </cell>
          <cell r="D22" t="str">
            <v>Ecolab</v>
          </cell>
          <cell r="E22" t="str">
            <v>E0019</v>
          </cell>
          <cell r="F22" t="str">
            <v>Approved</v>
          </cell>
          <cell r="G22" t="str">
            <v>OK</v>
          </cell>
          <cell r="H22" t="str">
            <v>OK</v>
          </cell>
          <cell r="I22">
            <v>0</v>
          </cell>
          <cell r="J22">
            <v>712.33333333333337</v>
          </cell>
          <cell r="K22">
            <v>0</v>
          </cell>
          <cell r="L22">
            <v>0</v>
          </cell>
          <cell r="M22">
            <v>0</v>
          </cell>
          <cell r="N22" t="str">
            <v>No</v>
          </cell>
          <cell r="O22" t="str">
            <v>OK</v>
          </cell>
          <cell r="P22" t="str">
            <v xml:space="preserve">1-2008-0078-7 </v>
          </cell>
        </row>
        <row r="23">
          <cell r="B23" t="str">
            <v>E0020</v>
          </cell>
          <cell r="C23" t="str">
            <v xml:space="preserve">Turbo Emulsion Future M </v>
          </cell>
          <cell r="D23" t="str">
            <v>Ecolab</v>
          </cell>
          <cell r="E23" t="str">
            <v>E0020</v>
          </cell>
          <cell r="F23" t="str">
            <v>Approved</v>
          </cell>
          <cell r="G23" t="str">
            <v>OK</v>
          </cell>
          <cell r="H23" t="str">
            <v>OK</v>
          </cell>
          <cell r="I23">
            <v>0.1</v>
          </cell>
          <cell r="J23">
            <v>4960.5916666666681</v>
          </cell>
          <cell r="K23">
            <v>0</v>
          </cell>
          <cell r="L23">
            <v>4.903713892709766E-3</v>
          </cell>
          <cell r="M23">
            <v>0.25309999999999999</v>
          </cell>
          <cell r="N23" t="str">
            <v>No</v>
          </cell>
          <cell r="O23" t="str">
            <v>OK</v>
          </cell>
          <cell r="P23" t="str">
            <v>5093 0007</v>
          </cell>
        </row>
        <row r="24">
          <cell r="B24" t="str">
            <v>E0021</v>
          </cell>
          <cell r="C24" t="str">
            <v>Ozonit Performance</v>
          </cell>
          <cell r="D24" t="str">
            <v>Ecolab</v>
          </cell>
          <cell r="E24" t="str">
            <v>E0021</v>
          </cell>
          <cell r="F24" t="str">
            <v>Approved</v>
          </cell>
          <cell r="G24" t="str">
            <v>OK</v>
          </cell>
          <cell r="H24" t="str">
            <v>OK</v>
          </cell>
          <cell r="I24">
            <v>0</v>
          </cell>
          <cell r="J24">
            <v>717.37028985507254</v>
          </cell>
          <cell r="K24">
            <v>0</v>
          </cell>
          <cell r="L24">
            <v>1.5032000000000001E-3</v>
          </cell>
          <cell r="M24">
            <v>5.6000000000000008E-3</v>
          </cell>
          <cell r="N24" t="str">
            <v>Yes</v>
          </cell>
          <cell r="O24" t="str">
            <v>OK</v>
          </cell>
          <cell r="P24" t="str">
            <v>5093 0023</v>
          </cell>
        </row>
        <row r="25">
          <cell r="B25" t="str">
            <v>E0022</v>
          </cell>
          <cell r="C25" t="str">
            <v>Aprin</v>
          </cell>
          <cell r="D25" t="str">
            <v>Ecolab</v>
          </cell>
          <cell r="E25" t="str">
            <v>E0022</v>
          </cell>
          <cell r="F25" t="str">
            <v>Approved</v>
          </cell>
          <cell r="G25" t="str">
            <v>OK</v>
          </cell>
          <cell r="H25" t="str">
            <v>OK</v>
          </cell>
          <cell r="I25">
            <v>0</v>
          </cell>
          <cell r="J25">
            <v>500</v>
          </cell>
          <cell r="K25">
            <v>0</v>
          </cell>
          <cell r="L25">
            <v>0</v>
          </cell>
          <cell r="M25">
            <v>0</v>
          </cell>
          <cell r="N25" t="str">
            <v>NO</v>
          </cell>
          <cell r="O25" t="str">
            <v>Not approved</v>
          </cell>
          <cell r="P25" t="str">
            <v>-</v>
          </cell>
        </row>
        <row r="26">
          <cell r="B26" t="str">
            <v>E0023</v>
          </cell>
          <cell r="C26" t="str">
            <v>Aprin Liquid</v>
          </cell>
          <cell r="D26" t="str">
            <v>Ecolab</v>
          </cell>
          <cell r="E26" t="str">
            <v>E0023</v>
          </cell>
          <cell r="F26" t="str">
            <v>Approved</v>
          </cell>
          <cell r="G26" t="str">
            <v>OK</v>
          </cell>
          <cell r="H26" t="str">
            <v>OK</v>
          </cell>
          <cell r="I26">
            <v>0</v>
          </cell>
          <cell r="J26">
            <v>485.14539380140167</v>
          </cell>
          <cell r="K26">
            <v>0</v>
          </cell>
          <cell r="L26">
            <v>0</v>
          </cell>
          <cell r="M26">
            <v>3.56E-2</v>
          </cell>
          <cell r="N26" t="str">
            <v>NO</v>
          </cell>
          <cell r="O26" t="str">
            <v>Not approved</v>
          </cell>
          <cell r="P26">
            <v>0</v>
          </cell>
        </row>
        <row r="27">
          <cell r="B27" t="str">
            <v>E0024</v>
          </cell>
          <cell r="C27" t="str">
            <v>Oxalsyre</v>
          </cell>
          <cell r="D27" t="str">
            <v>Ecolab</v>
          </cell>
          <cell r="E27" t="str">
            <v>E0024</v>
          </cell>
          <cell r="F27" t="str">
            <v>Approved</v>
          </cell>
          <cell r="G27" t="str">
            <v>OK</v>
          </cell>
          <cell r="H27" t="str">
            <v>OK</v>
          </cell>
          <cell r="I27">
            <v>0</v>
          </cell>
          <cell r="J27">
            <v>1953.125</v>
          </cell>
          <cell r="K27">
            <v>0</v>
          </cell>
          <cell r="L27">
            <v>0</v>
          </cell>
          <cell r="M27">
            <v>1</v>
          </cell>
          <cell r="N27" t="str">
            <v>No</v>
          </cell>
          <cell r="O27" t="str">
            <v>Not approved</v>
          </cell>
          <cell r="P27" t="str">
            <v>-</v>
          </cell>
        </row>
        <row r="28">
          <cell r="B28" t="str">
            <v>E0025</v>
          </cell>
          <cell r="C28" t="str">
            <v>Triplex Bioactive</v>
          </cell>
          <cell r="D28" t="str">
            <v>Ecolab</v>
          </cell>
          <cell r="E28" t="str">
            <v>E0025</v>
          </cell>
          <cell r="F28" t="str">
            <v>Approved</v>
          </cell>
          <cell r="G28" t="str">
            <v>OK</v>
          </cell>
          <cell r="H28" t="str">
            <v>OK</v>
          </cell>
          <cell r="I28">
            <v>0</v>
          </cell>
          <cell r="J28">
            <v>83333.333333333328</v>
          </cell>
          <cell r="K28">
            <v>0</v>
          </cell>
          <cell r="L28">
            <v>0</v>
          </cell>
          <cell r="M28">
            <v>0</v>
          </cell>
          <cell r="N28" t="str">
            <v>NO</v>
          </cell>
          <cell r="O28" t="str">
            <v>Not approved</v>
          </cell>
          <cell r="P28" t="str">
            <v>-</v>
          </cell>
        </row>
        <row r="29">
          <cell r="B29" t="str">
            <v>E0026</v>
          </cell>
          <cell r="C29" t="str">
            <v>Conditioner Forte</v>
          </cell>
          <cell r="D29" t="str">
            <v>Ecolab</v>
          </cell>
          <cell r="E29" t="str">
            <v>E0026</v>
          </cell>
          <cell r="F29" t="str">
            <v>Approved</v>
          </cell>
          <cell r="G29" t="str">
            <v>OK</v>
          </cell>
          <cell r="H29" t="str">
            <v>OK</v>
          </cell>
          <cell r="I29">
            <v>0</v>
          </cell>
          <cell r="J29">
            <v>353.00833333333333</v>
          </cell>
          <cell r="K29">
            <v>0</v>
          </cell>
          <cell r="L29">
            <v>3.92804E-2</v>
          </cell>
          <cell r="M29">
            <v>0.23474999999999999</v>
          </cell>
          <cell r="N29" t="str">
            <v>No</v>
          </cell>
          <cell r="O29" t="str">
            <v>Not approved</v>
          </cell>
          <cell r="P29" t="str">
            <v>-</v>
          </cell>
        </row>
        <row r="30">
          <cell r="B30" t="str">
            <v>E0027</v>
          </cell>
          <cell r="C30" t="str">
            <v>Dermasil Protein</v>
          </cell>
          <cell r="D30" t="str">
            <v>Ecolab</v>
          </cell>
          <cell r="E30" t="str">
            <v>E0027</v>
          </cell>
          <cell r="F30" t="str">
            <v>Approved</v>
          </cell>
          <cell r="G30" t="str">
            <v>OK</v>
          </cell>
          <cell r="H30" t="str">
            <v>OK</v>
          </cell>
          <cell r="I30">
            <v>0</v>
          </cell>
          <cell r="J30">
            <v>548.79079861111109</v>
          </cell>
          <cell r="K30">
            <v>0</v>
          </cell>
          <cell r="L30">
            <v>0</v>
          </cell>
          <cell r="M30">
            <v>0</v>
          </cell>
          <cell r="N30" t="str">
            <v>No</v>
          </cell>
          <cell r="O30" t="str">
            <v>Not approved</v>
          </cell>
          <cell r="P30" t="str">
            <v>-</v>
          </cell>
        </row>
        <row r="31">
          <cell r="B31" t="str">
            <v>E0028</v>
          </cell>
          <cell r="C31" t="str">
            <v>Turbo Finale</v>
          </cell>
          <cell r="D31" t="str">
            <v>Ecolab</v>
          </cell>
          <cell r="E31" t="str">
            <v>E0028</v>
          </cell>
          <cell r="F31" t="str">
            <v>Approved</v>
          </cell>
          <cell r="G31" t="str">
            <v>OK</v>
          </cell>
          <cell r="H31" t="str">
            <v>OK</v>
          </cell>
          <cell r="I31">
            <v>0</v>
          </cell>
          <cell r="J31">
            <v>21902.528944816582</v>
          </cell>
          <cell r="K31">
            <v>0</v>
          </cell>
          <cell r="L31">
            <v>0</v>
          </cell>
          <cell r="M31">
            <v>4.0984199999999998E-2</v>
          </cell>
          <cell r="N31" t="str">
            <v>No</v>
          </cell>
          <cell r="O31" t="str">
            <v>Not approved</v>
          </cell>
          <cell r="P31" t="str">
            <v>-</v>
          </cell>
        </row>
        <row r="32">
          <cell r="B32" t="str">
            <v>E0029</v>
          </cell>
          <cell r="C32" t="str">
            <v>Stain-Ex 2</v>
          </cell>
          <cell r="D32" t="str">
            <v>Ecolab</v>
          </cell>
          <cell r="E32" t="str">
            <v>E0029</v>
          </cell>
          <cell r="F32" t="str">
            <v>Approved</v>
          </cell>
          <cell r="G32" t="str">
            <v>OK</v>
          </cell>
          <cell r="H32" t="str">
            <v>OK</v>
          </cell>
          <cell r="I32">
            <v>0</v>
          </cell>
          <cell r="J32">
            <v>116.47727272727273</v>
          </cell>
          <cell r="K32">
            <v>0</v>
          </cell>
          <cell r="L32">
            <v>0</v>
          </cell>
          <cell r="M32">
            <v>0.5</v>
          </cell>
          <cell r="N32" t="str">
            <v>No</v>
          </cell>
          <cell r="O32" t="str">
            <v>Not approved</v>
          </cell>
          <cell r="P32">
            <v>0</v>
          </cell>
        </row>
        <row r="33">
          <cell r="B33" t="str">
            <v>E0030</v>
          </cell>
          <cell r="C33" t="str">
            <v>Tryplosan</v>
          </cell>
          <cell r="D33" t="str">
            <v>Ecolab</v>
          </cell>
          <cell r="E33" t="str">
            <v>E0030</v>
          </cell>
          <cell r="F33" t="str">
            <v>Approved</v>
          </cell>
          <cell r="G33" t="str">
            <v>OK</v>
          </cell>
          <cell r="H33" t="str">
            <v>OK</v>
          </cell>
          <cell r="I33">
            <v>0</v>
          </cell>
          <cell r="J33">
            <v>50290.721152173915</v>
          </cell>
          <cell r="K33">
            <v>116</v>
          </cell>
          <cell r="L33">
            <v>0</v>
          </cell>
          <cell r="M33">
            <v>5.0000000000000001E-3</v>
          </cell>
          <cell r="N33" t="str">
            <v>NO</v>
          </cell>
          <cell r="O33" t="str">
            <v>Not approved</v>
          </cell>
          <cell r="P33">
            <v>0</v>
          </cell>
        </row>
        <row r="34">
          <cell r="B34" t="str">
            <v>E0031</v>
          </cell>
          <cell r="C34" t="str">
            <v>Dermasil Emulsion M</v>
          </cell>
          <cell r="D34" t="str">
            <v>Ecolab</v>
          </cell>
          <cell r="E34" t="str">
            <v>E0031</v>
          </cell>
          <cell r="F34" t="str">
            <v>Approved</v>
          </cell>
          <cell r="G34" t="str">
            <v>OK</v>
          </cell>
          <cell r="H34" t="str">
            <v>OK</v>
          </cell>
          <cell r="I34">
            <v>0</v>
          </cell>
          <cell r="J34">
            <v>296.40416672832856</v>
          </cell>
          <cell r="K34">
            <v>0</v>
          </cell>
          <cell r="L34">
            <v>1.8699999999999999E-3</v>
          </cell>
          <cell r="M34">
            <v>8.8932300000000006E-2</v>
          </cell>
          <cell r="N34" t="str">
            <v>No</v>
          </cell>
          <cell r="O34" t="str">
            <v>Not approved</v>
          </cell>
          <cell r="P34">
            <v>0</v>
          </cell>
        </row>
        <row r="35">
          <cell r="B35" t="str">
            <v>E0032</v>
          </cell>
          <cell r="C35" t="str">
            <v>Noxa Profi</v>
          </cell>
          <cell r="D35" t="str">
            <v>Ecolab</v>
          </cell>
          <cell r="E35" t="str">
            <v>E0032</v>
          </cell>
          <cell r="F35" t="str">
            <v>Approved</v>
          </cell>
          <cell r="G35" t="str">
            <v>OK</v>
          </cell>
          <cell r="H35" t="str">
            <v>OK</v>
          </cell>
          <cell r="I35">
            <v>0</v>
          </cell>
          <cell r="J35">
            <v>500</v>
          </cell>
          <cell r="K35">
            <v>0</v>
          </cell>
          <cell r="L35">
            <v>0</v>
          </cell>
          <cell r="M35">
            <v>0</v>
          </cell>
          <cell r="N35" t="str">
            <v>No</v>
          </cell>
          <cell r="O35" t="str">
            <v>OK</v>
          </cell>
          <cell r="P35">
            <v>0</v>
          </cell>
        </row>
        <row r="36">
          <cell r="B36" t="str">
            <v>E0033</v>
          </cell>
          <cell r="C36" t="str">
            <v>Ozonit 40</v>
          </cell>
          <cell r="D36" t="str">
            <v>Ecolab</v>
          </cell>
          <cell r="E36" t="str">
            <v>E0033</v>
          </cell>
          <cell r="F36" t="str">
            <v>Approved</v>
          </cell>
          <cell r="G36" t="str">
            <v>OK</v>
          </cell>
          <cell r="H36" t="str">
            <v>OK</v>
          </cell>
          <cell r="I36">
            <v>2.4487500000000002E-2</v>
          </cell>
          <cell r="J36">
            <v>5523.607302118171</v>
          </cell>
          <cell r="K36">
            <v>0</v>
          </cell>
          <cell r="L36">
            <v>9.5834999999999996E-4</v>
          </cell>
          <cell r="M36">
            <v>5.0999999999999997E-2</v>
          </cell>
          <cell r="N36" t="str">
            <v>Yes</v>
          </cell>
          <cell r="O36" t="str">
            <v>Not approved</v>
          </cell>
          <cell r="P36">
            <v>0</v>
          </cell>
        </row>
        <row r="37">
          <cell r="B37" t="str">
            <v>E0034</v>
          </cell>
          <cell r="C37" t="str">
            <v>Turbo Oxygenol</v>
          </cell>
          <cell r="D37" t="str">
            <v>Ecolab</v>
          </cell>
          <cell r="E37" t="str">
            <v>E0034</v>
          </cell>
          <cell r="F37" t="str">
            <v>Approved</v>
          </cell>
          <cell r="G37" t="str">
            <v>OK</v>
          </cell>
          <cell r="H37" t="str">
            <v>OK</v>
          </cell>
          <cell r="I37">
            <v>0</v>
          </cell>
          <cell r="J37">
            <v>0</v>
          </cell>
          <cell r="K37">
            <v>0</v>
          </cell>
          <cell r="L37">
            <v>0</v>
          </cell>
          <cell r="M37">
            <v>0</v>
          </cell>
          <cell r="N37" t="str">
            <v>YES</v>
          </cell>
          <cell r="O37" t="str">
            <v>Not approved</v>
          </cell>
          <cell r="P37">
            <v>0</v>
          </cell>
        </row>
        <row r="38">
          <cell r="B38" t="str">
            <v>E0035</v>
          </cell>
          <cell r="C38" t="str">
            <v>Elpa Comfort Touch</v>
          </cell>
          <cell r="D38" t="str">
            <v>Ecolab</v>
          </cell>
          <cell r="E38" t="str">
            <v>E0035</v>
          </cell>
          <cell r="F38" t="str">
            <v>Approved</v>
          </cell>
          <cell r="G38" t="str">
            <v>OK</v>
          </cell>
          <cell r="H38" t="str">
            <v>OK</v>
          </cell>
          <cell r="I38">
            <v>3.5999999999999997E-2</v>
          </cell>
          <cell r="J38">
            <v>762.57556343313433</v>
          </cell>
          <cell r="K38">
            <v>0</v>
          </cell>
          <cell r="L38">
            <v>0</v>
          </cell>
          <cell r="M38">
            <v>0.13933999999999999</v>
          </cell>
          <cell r="N38" t="str">
            <v>No</v>
          </cell>
          <cell r="O38" t="str">
            <v>Not approved</v>
          </cell>
          <cell r="P38" t="str">
            <v>-</v>
          </cell>
        </row>
        <row r="39">
          <cell r="B39" t="str">
            <v>E0036</v>
          </cell>
          <cell r="C39" t="str">
            <v>Turbo Usona</v>
          </cell>
          <cell r="D39" t="str">
            <v>Ecolab</v>
          </cell>
          <cell r="E39" t="str">
            <v>E0036</v>
          </cell>
          <cell r="F39" t="str">
            <v>Not Approved</v>
          </cell>
          <cell r="G39">
            <v>0</v>
          </cell>
          <cell r="H39">
            <v>0</v>
          </cell>
          <cell r="I39">
            <v>0</v>
          </cell>
          <cell r="J39">
            <v>0</v>
          </cell>
          <cell r="K39">
            <v>0</v>
          </cell>
          <cell r="L39">
            <v>0</v>
          </cell>
          <cell r="M39">
            <v>0</v>
          </cell>
          <cell r="N39">
            <v>0</v>
          </cell>
          <cell r="O39">
            <v>0</v>
          </cell>
          <cell r="P39">
            <v>0</v>
          </cell>
        </row>
        <row r="40">
          <cell r="B40" t="str">
            <v>E0037</v>
          </cell>
          <cell r="C40" t="str">
            <v>Turbo Oxysan</v>
          </cell>
          <cell r="D40" t="str">
            <v>Ecolab</v>
          </cell>
          <cell r="E40" t="str">
            <v>E0037</v>
          </cell>
          <cell r="F40" t="str">
            <v>Not Approved</v>
          </cell>
          <cell r="G40">
            <v>0</v>
          </cell>
          <cell r="H40">
            <v>0</v>
          </cell>
          <cell r="I40">
            <v>0</v>
          </cell>
          <cell r="J40">
            <v>0</v>
          </cell>
          <cell r="K40">
            <v>0</v>
          </cell>
          <cell r="L40">
            <v>0</v>
          </cell>
          <cell r="M40">
            <v>0</v>
          </cell>
          <cell r="N40">
            <v>0</v>
          </cell>
          <cell r="O40">
            <v>0</v>
          </cell>
          <cell r="P40">
            <v>0</v>
          </cell>
        </row>
        <row r="41">
          <cell r="B41" t="str">
            <v>E0038</v>
          </cell>
          <cell r="C41" t="str">
            <v>Turbo Break</v>
          </cell>
          <cell r="D41" t="str">
            <v>Ecolab</v>
          </cell>
          <cell r="E41" t="str">
            <v>E0038</v>
          </cell>
          <cell r="F41" t="str">
            <v>Approved</v>
          </cell>
          <cell r="G41" t="str">
            <v>OK</v>
          </cell>
          <cell r="H41" t="str">
            <v>OK</v>
          </cell>
          <cell r="I41">
            <v>0</v>
          </cell>
          <cell r="J41">
            <v>11.794827586206896</v>
          </cell>
          <cell r="K41">
            <v>0</v>
          </cell>
          <cell r="L41">
            <v>0</v>
          </cell>
          <cell r="M41">
            <v>6.0000000000000001E-3</v>
          </cell>
          <cell r="N41" t="str">
            <v>NO</v>
          </cell>
          <cell r="O41" t="str">
            <v>OK</v>
          </cell>
          <cell r="P41" t="str">
            <v>5093 0023</v>
          </cell>
        </row>
        <row r="42">
          <cell r="B42" t="str">
            <v>E0039</v>
          </cell>
          <cell r="C42" t="str">
            <v>StainBlaster Rust Remover</v>
          </cell>
          <cell r="D42" t="str">
            <v>Ecolab</v>
          </cell>
          <cell r="E42" t="str">
            <v>E0039</v>
          </cell>
          <cell r="F42" t="str">
            <v>Approved</v>
          </cell>
          <cell r="G42" t="str">
            <v>OK</v>
          </cell>
          <cell r="H42" t="str">
            <v>OK</v>
          </cell>
          <cell r="I42">
            <v>1.9E-2</v>
          </cell>
          <cell r="J42">
            <v>246.44431089743591</v>
          </cell>
          <cell r="K42">
            <v>0</v>
          </cell>
          <cell r="L42">
            <v>0</v>
          </cell>
          <cell r="M42">
            <v>9.5000000000000001E-2</v>
          </cell>
          <cell r="N42" t="str">
            <v>NO</v>
          </cell>
          <cell r="O42" t="str">
            <v>OK</v>
          </cell>
          <cell r="P42">
            <v>0</v>
          </cell>
        </row>
        <row r="43">
          <cell r="B43" t="str">
            <v>E0040</v>
          </cell>
          <cell r="C43" t="str">
            <v>Saprit Protect Plus</v>
          </cell>
          <cell r="D43" t="str">
            <v>Ecolab</v>
          </cell>
          <cell r="E43" t="str">
            <v>E0040</v>
          </cell>
          <cell r="F43" t="str">
            <v>Approved</v>
          </cell>
          <cell r="G43" t="str">
            <v>OK</v>
          </cell>
          <cell r="H43" t="str">
            <v>OK</v>
          </cell>
          <cell r="I43">
            <v>0.21510000000000001</v>
          </cell>
          <cell r="J43">
            <v>92493.60209769354</v>
          </cell>
          <cell r="K43">
            <v>0</v>
          </cell>
          <cell r="L43">
            <v>0</v>
          </cell>
          <cell r="M43">
            <v>0.22510000000000002</v>
          </cell>
          <cell r="N43" t="str">
            <v>No</v>
          </cell>
          <cell r="O43" t="str">
            <v>Not approved</v>
          </cell>
          <cell r="P43">
            <v>0</v>
          </cell>
        </row>
        <row r="44">
          <cell r="B44" t="str">
            <v>E0041</v>
          </cell>
          <cell r="C44" t="str">
            <v>Pursol Perfect</v>
          </cell>
          <cell r="D44" t="str">
            <v>Ecolab</v>
          </cell>
          <cell r="E44" t="str">
            <v>E0041</v>
          </cell>
          <cell r="F44" t="str">
            <v>Approved</v>
          </cell>
          <cell r="G44" t="str">
            <v>OK</v>
          </cell>
          <cell r="H44" t="str">
            <v>OK</v>
          </cell>
          <cell r="I44">
            <v>0</v>
          </cell>
          <cell r="J44">
            <v>268.05935846560851</v>
          </cell>
          <cell r="K44">
            <v>0</v>
          </cell>
          <cell r="L44">
            <v>0</v>
          </cell>
          <cell r="M44">
            <v>0</v>
          </cell>
          <cell r="N44" t="str">
            <v>NO</v>
          </cell>
          <cell r="O44" t="str">
            <v>Not approved</v>
          </cell>
          <cell r="P44">
            <v>0</v>
          </cell>
        </row>
        <row r="45">
          <cell r="B45" t="str">
            <v>E0042</v>
          </cell>
          <cell r="C45" t="str">
            <v>Silex Color(tidl.TriplexColorM)</v>
          </cell>
          <cell r="D45" t="str">
            <v>Ecolab</v>
          </cell>
          <cell r="E45" t="str">
            <v>E0042</v>
          </cell>
          <cell r="F45" t="str">
            <v>Approved</v>
          </cell>
          <cell r="G45" t="str">
            <v>OK</v>
          </cell>
          <cell r="H45" t="str">
            <v>OK</v>
          </cell>
          <cell r="I45">
            <v>0</v>
          </cell>
          <cell r="J45">
            <v>22390.272760162552</v>
          </cell>
          <cell r="K45">
            <v>0</v>
          </cell>
          <cell r="L45">
            <v>0</v>
          </cell>
          <cell r="M45">
            <v>4.8447500000000011E-2</v>
          </cell>
          <cell r="N45" t="str">
            <v>No</v>
          </cell>
          <cell r="O45" t="str">
            <v>Not approved</v>
          </cell>
          <cell r="P45">
            <v>0</v>
          </cell>
        </row>
        <row r="46">
          <cell r="B46" t="str">
            <v>E0043</v>
          </cell>
          <cell r="C46" t="str">
            <v>Stain-Ex 1</v>
          </cell>
          <cell r="D46" t="str">
            <v>Ecolab</v>
          </cell>
          <cell r="E46" t="str">
            <v>E0043</v>
          </cell>
          <cell r="F46" t="str">
            <v>Approved</v>
          </cell>
          <cell r="G46" t="str">
            <v>OK</v>
          </cell>
          <cell r="H46" t="str">
            <v>OK</v>
          </cell>
          <cell r="I46">
            <v>0</v>
          </cell>
          <cell r="J46">
            <v>6651.5984306212895</v>
          </cell>
          <cell r="K46">
            <v>0</v>
          </cell>
          <cell r="L46">
            <v>0</v>
          </cell>
          <cell r="M46">
            <v>0.81479999999999986</v>
          </cell>
          <cell r="N46" t="str">
            <v>NO</v>
          </cell>
          <cell r="O46" t="str">
            <v>Not approved</v>
          </cell>
          <cell r="P46">
            <v>0</v>
          </cell>
        </row>
        <row r="47">
          <cell r="B47" t="str">
            <v>E0044</v>
          </cell>
          <cell r="C47" t="str">
            <v>Turbo Alca</v>
          </cell>
          <cell r="D47" t="str">
            <v>Ecolab</v>
          </cell>
          <cell r="E47" t="str">
            <v>E0044</v>
          </cell>
          <cell r="F47" t="str">
            <v>Approved</v>
          </cell>
          <cell r="G47" t="str">
            <v>OK</v>
          </cell>
          <cell r="H47" t="str">
            <v>OK</v>
          </cell>
          <cell r="I47">
            <v>0</v>
          </cell>
          <cell r="J47">
            <v>565.42074746207913</v>
          </cell>
          <cell r="K47">
            <v>0</v>
          </cell>
          <cell r="L47">
            <v>4.9919999999999999E-4</v>
          </cell>
          <cell r="M47">
            <v>3.7019999999999997E-2</v>
          </cell>
          <cell r="N47" t="str">
            <v>No</v>
          </cell>
          <cell r="O47" t="str">
            <v>Not approved</v>
          </cell>
          <cell r="P47">
            <v>0</v>
          </cell>
        </row>
        <row r="48">
          <cell r="B48" t="str">
            <v>E0045</v>
          </cell>
          <cell r="C48" t="str">
            <v>Componenta FG</v>
          </cell>
          <cell r="D48" t="str">
            <v>Ecolab</v>
          </cell>
          <cell r="E48" t="str">
            <v>E0045</v>
          </cell>
          <cell r="F48" t="str">
            <v>Approved</v>
          </cell>
          <cell r="G48" t="str">
            <v>OK</v>
          </cell>
          <cell r="H48" t="str">
            <v>OK</v>
          </cell>
          <cell r="I48">
            <v>0</v>
          </cell>
          <cell r="J48">
            <v>1000</v>
          </cell>
          <cell r="K48">
            <v>0</v>
          </cell>
          <cell r="L48">
            <v>0</v>
          </cell>
          <cell r="M48">
            <v>0.1</v>
          </cell>
          <cell r="N48" t="str">
            <v>No</v>
          </cell>
          <cell r="O48" t="str">
            <v>Not approved</v>
          </cell>
          <cell r="P48">
            <v>0</v>
          </cell>
        </row>
        <row r="49">
          <cell r="B49" t="str">
            <v>E0046</v>
          </cell>
          <cell r="C49" t="str">
            <v>Optisit Relax</v>
          </cell>
          <cell r="D49" t="str">
            <v>Ecolab</v>
          </cell>
          <cell r="E49" t="str">
            <v>E0046</v>
          </cell>
          <cell r="F49" t="str">
            <v>Approved</v>
          </cell>
          <cell r="G49" t="str">
            <v>OK</v>
          </cell>
          <cell r="H49" t="str">
            <v>OK</v>
          </cell>
          <cell r="I49">
            <v>1.25</v>
          </cell>
          <cell r="J49">
            <v>40002.370255012116</v>
          </cell>
          <cell r="K49">
            <v>0</v>
          </cell>
          <cell r="L49">
            <v>0</v>
          </cell>
          <cell r="M49">
            <v>0.125</v>
          </cell>
          <cell r="N49" t="str">
            <v>No</v>
          </cell>
          <cell r="O49" t="str">
            <v>Not approved</v>
          </cell>
          <cell r="P49">
            <v>0</v>
          </cell>
        </row>
        <row r="50">
          <cell r="B50" t="str">
            <v>E0047</v>
          </cell>
          <cell r="C50" t="str">
            <v>Finale Special</v>
          </cell>
          <cell r="D50" t="str">
            <v>Ecolab</v>
          </cell>
          <cell r="E50" t="str">
            <v>E0047</v>
          </cell>
          <cell r="F50" t="str">
            <v>Approved</v>
          </cell>
          <cell r="G50" t="str">
            <v>OK</v>
          </cell>
          <cell r="H50" t="str">
            <v>OK</v>
          </cell>
          <cell r="I50">
            <v>0</v>
          </cell>
          <cell r="J50">
            <v>953.65028891509439</v>
          </cell>
          <cell r="K50">
            <v>0</v>
          </cell>
          <cell r="L50">
            <v>0</v>
          </cell>
          <cell r="M50">
            <v>0</v>
          </cell>
          <cell r="N50" t="str">
            <v>No</v>
          </cell>
          <cell r="O50" t="str">
            <v>Not approved</v>
          </cell>
          <cell r="P50">
            <v>0</v>
          </cell>
        </row>
        <row r="51">
          <cell r="B51" t="str">
            <v>E0048</v>
          </cell>
          <cell r="C51" t="str">
            <v>Dermasil Plus</v>
          </cell>
          <cell r="D51" t="str">
            <v>Ecolab</v>
          </cell>
          <cell r="E51" t="str">
            <v>E0048</v>
          </cell>
          <cell r="F51" t="str">
            <v>Not Approved</v>
          </cell>
          <cell r="G51">
            <v>0</v>
          </cell>
          <cell r="H51">
            <v>0</v>
          </cell>
          <cell r="I51">
            <v>0</v>
          </cell>
          <cell r="J51">
            <v>0</v>
          </cell>
          <cell r="K51">
            <v>0</v>
          </cell>
          <cell r="L51">
            <v>0</v>
          </cell>
          <cell r="M51">
            <v>0</v>
          </cell>
          <cell r="N51">
            <v>0</v>
          </cell>
          <cell r="O51">
            <v>0</v>
          </cell>
          <cell r="P51">
            <v>0</v>
          </cell>
        </row>
        <row r="52">
          <cell r="B52" t="str">
            <v>E0049</v>
          </cell>
          <cell r="C52" t="str">
            <v>Bendurol Maxx</v>
          </cell>
          <cell r="D52" t="str">
            <v>Ecolab</v>
          </cell>
          <cell r="E52" t="str">
            <v>E0049</v>
          </cell>
          <cell r="F52" t="str">
            <v>Not Approved</v>
          </cell>
          <cell r="G52" t="str">
            <v>OK</v>
          </cell>
          <cell r="H52">
            <v>0</v>
          </cell>
          <cell r="I52">
            <v>0</v>
          </cell>
          <cell r="J52">
            <v>11077.984680358628</v>
          </cell>
          <cell r="K52">
            <v>0</v>
          </cell>
          <cell r="L52">
            <v>0</v>
          </cell>
          <cell r="M52">
            <v>0.25659999999999999</v>
          </cell>
          <cell r="N52" t="str">
            <v>No</v>
          </cell>
          <cell r="O52" t="str">
            <v>Not approved</v>
          </cell>
          <cell r="P52">
            <v>0</v>
          </cell>
        </row>
        <row r="53">
          <cell r="B53" t="str">
            <v>E0050</v>
          </cell>
          <cell r="C53" t="str">
            <v>Setin Liquid</v>
          </cell>
          <cell r="D53" t="str">
            <v>Ecolab</v>
          </cell>
          <cell r="E53" t="str">
            <v>E0050</v>
          </cell>
          <cell r="F53" t="str">
            <v>Approved</v>
          </cell>
          <cell r="G53" t="str">
            <v>OK</v>
          </cell>
          <cell r="H53" t="str">
            <v>OK</v>
          </cell>
          <cell r="I53">
            <v>0</v>
          </cell>
          <cell r="J53">
            <v>105.37974683544302</v>
          </cell>
          <cell r="K53">
            <v>0</v>
          </cell>
          <cell r="L53">
            <v>0</v>
          </cell>
          <cell r="M53">
            <v>0</v>
          </cell>
          <cell r="N53" t="str">
            <v>No</v>
          </cell>
          <cell r="O53" t="str">
            <v>Not approved</v>
          </cell>
          <cell r="P53">
            <v>0</v>
          </cell>
        </row>
        <row r="54">
          <cell r="B54" t="str">
            <v>E0051</v>
          </cell>
          <cell r="C54" t="str">
            <v>Break Power</v>
          </cell>
          <cell r="D54" t="str">
            <v>Ecolab</v>
          </cell>
          <cell r="E54" t="str">
            <v>E0051</v>
          </cell>
          <cell r="F54" t="str">
            <v>Approved</v>
          </cell>
          <cell r="G54" t="str">
            <v>OK</v>
          </cell>
          <cell r="H54" t="str">
            <v>OK</v>
          </cell>
          <cell r="I54">
            <v>0</v>
          </cell>
          <cell r="J54">
            <v>12.644827586206898</v>
          </cell>
          <cell r="K54">
            <v>0</v>
          </cell>
          <cell r="L54">
            <v>0</v>
          </cell>
          <cell r="M54">
            <v>6.0000000000000001E-3</v>
          </cell>
          <cell r="N54" t="str">
            <v>No</v>
          </cell>
          <cell r="O54" t="str">
            <v>Not approved</v>
          </cell>
          <cell r="P54">
            <v>0</v>
          </cell>
        </row>
        <row r="55">
          <cell r="B55" t="str">
            <v>E0052</v>
          </cell>
          <cell r="C55" t="str">
            <v>Ecolab Taxat Clean</v>
          </cell>
          <cell r="D55" t="str">
            <v>Ecolab</v>
          </cell>
          <cell r="E55" t="str">
            <v>E0052</v>
          </cell>
          <cell r="F55" t="str">
            <v>Not Approved</v>
          </cell>
          <cell r="G55">
            <v>0</v>
          </cell>
          <cell r="H55">
            <v>0</v>
          </cell>
          <cell r="I55">
            <v>0</v>
          </cell>
          <cell r="J55">
            <v>0</v>
          </cell>
          <cell r="K55">
            <v>0</v>
          </cell>
          <cell r="L55">
            <v>0</v>
          </cell>
          <cell r="M55">
            <v>0</v>
          </cell>
          <cell r="N55" t="str">
            <v>No</v>
          </cell>
          <cell r="O55">
            <v>0</v>
          </cell>
          <cell r="P55" t="str">
            <v>DK/006/001</v>
          </cell>
        </row>
        <row r="56">
          <cell r="B56" t="str">
            <v>E0053</v>
          </cell>
          <cell r="C56" t="str">
            <v>Turbo Color Protect</v>
          </cell>
          <cell r="D56" t="str">
            <v>Ecolab</v>
          </cell>
          <cell r="E56" t="str">
            <v>E0053</v>
          </cell>
          <cell r="F56" t="str">
            <v>Approved</v>
          </cell>
          <cell r="G56" t="str">
            <v>OK</v>
          </cell>
          <cell r="H56">
            <v>0</v>
          </cell>
          <cell r="I56">
            <v>0</v>
          </cell>
          <cell r="J56">
            <v>3944.328125</v>
          </cell>
          <cell r="K56">
            <v>0</v>
          </cell>
          <cell r="L56">
            <v>0</v>
          </cell>
          <cell r="M56">
            <v>9.3090000000000006E-2</v>
          </cell>
          <cell r="N56" t="str">
            <v>No</v>
          </cell>
          <cell r="O56" t="str">
            <v>Not approved</v>
          </cell>
          <cell r="P56">
            <v>0</v>
          </cell>
        </row>
        <row r="57">
          <cell r="B57" t="str">
            <v>E0054</v>
          </cell>
          <cell r="C57" t="str">
            <v>Hygenil Detergent</v>
          </cell>
          <cell r="D57" t="str">
            <v>Ecolab</v>
          </cell>
          <cell r="E57" t="str">
            <v>E0054</v>
          </cell>
          <cell r="F57" t="str">
            <v>Approved</v>
          </cell>
          <cell r="G57" t="str">
            <v>OK</v>
          </cell>
          <cell r="H57" t="str">
            <v>OK</v>
          </cell>
          <cell r="I57">
            <v>2</v>
          </cell>
          <cell r="J57">
            <v>216.2860310171495</v>
          </cell>
          <cell r="K57">
            <v>0</v>
          </cell>
          <cell r="L57">
            <v>2.3400000000000001E-3</v>
          </cell>
          <cell r="M57">
            <v>6.7379999999999995E-2</v>
          </cell>
          <cell r="N57" t="str">
            <v>No</v>
          </cell>
          <cell r="O57" t="str">
            <v>Not approved</v>
          </cell>
          <cell r="P57">
            <v>0</v>
          </cell>
        </row>
        <row r="58">
          <cell r="B58" t="str">
            <v>E0055</v>
          </cell>
          <cell r="C58" t="str">
            <v>Triplex Color Care</v>
          </cell>
          <cell r="D58" t="str">
            <v>Ecolab</v>
          </cell>
          <cell r="E58" t="str">
            <v>E0055</v>
          </cell>
          <cell r="F58" t="str">
            <v>Approved</v>
          </cell>
          <cell r="G58" t="str">
            <v>OK</v>
          </cell>
          <cell r="H58" t="str">
            <v>OK</v>
          </cell>
          <cell r="I58">
            <v>3.32E-2</v>
          </cell>
          <cell r="J58">
            <v>16602.402971281601</v>
          </cell>
          <cell r="K58">
            <v>0</v>
          </cell>
          <cell r="L58">
            <v>0</v>
          </cell>
          <cell r="M58">
            <v>5.3199999999999997E-2</v>
          </cell>
          <cell r="N58" t="str">
            <v>No</v>
          </cell>
          <cell r="O58" t="str">
            <v>Not approved</v>
          </cell>
          <cell r="P58">
            <v>0</v>
          </cell>
        </row>
        <row r="59">
          <cell r="B59" t="str">
            <v>E0056</v>
          </cell>
          <cell r="C59" t="str">
            <v>Advacare Emulsion M</v>
          </cell>
          <cell r="D59" t="str">
            <v>Ecolab</v>
          </cell>
          <cell r="E59" t="str">
            <v>E0056</v>
          </cell>
          <cell r="F59" t="str">
            <v>Approved</v>
          </cell>
          <cell r="G59" t="str">
            <v>OK</v>
          </cell>
          <cell r="H59" t="str">
            <v>OK</v>
          </cell>
          <cell r="I59">
            <v>0</v>
          </cell>
          <cell r="J59">
            <v>387.75182272998649</v>
          </cell>
          <cell r="K59">
            <v>0</v>
          </cell>
          <cell r="L59">
            <v>5.1999999999999998E-2</v>
          </cell>
          <cell r="M59">
            <v>0.109236</v>
          </cell>
          <cell r="N59" t="str">
            <v>No</v>
          </cell>
          <cell r="O59" t="str">
            <v>Not approved</v>
          </cell>
          <cell r="P59">
            <v>0</v>
          </cell>
        </row>
        <row r="60">
          <cell r="B60" t="str">
            <v>E0057</v>
          </cell>
          <cell r="C60" t="str">
            <v>Multicare Emulsion M</v>
          </cell>
          <cell r="D60" t="str">
            <v>Ecolab</v>
          </cell>
          <cell r="E60" t="str">
            <v>E0057</v>
          </cell>
          <cell r="F60" t="str">
            <v>Approved</v>
          </cell>
          <cell r="G60" t="str">
            <v>OK</v>
          </cell>
          <cell r="H60" t="str">
            <v>OK</v>
          </cell>
          <cell r="I60">
            <v>0.01</v>
          </cell>
          <cell r="J60">
            <v>3871.357042333254</v>
          </cell>
          <cell r="K60">
            <v>0</v>
          </cell>
          <cell r="L60">
            <v>0</v>
          </cell>
          <cell r="M60">
            <v>0.11432800000000001</v>
          </cell>
          <cell r="N60" t="str">
            <v>No</v>
          </cell>
          <cell r="O60" t="str">
            <v>OK</v>
          </cell>
          <cell r="P60" t="str">
            <v>DE/039/021</v>
          </cell>
        </row>
        <row r="61">
          <cell r="B61" t="str">
            <v>E0058</v>
          </cell>
          <cell r="C61" t="str">
            <v>Protocol Detergent</v>
          </cell>
          <cell r="D61" t="str">
            <v>Ecolab</v>
          </cell>
          <cell r="E61" t="str">
            <v>E0058</v>
          </cell>
          <cell r="F61" t="str">
            <v>Approved</v>
          </cell>
          <cell r="G61" t="str">
            <v>OK</v>
          </cell>
          <cell r="H61" t="str">
            <v>OK</v>
          </cell>
          <cell r="I61">
            <v>0.9</v>
          </cell>
          <cell r="J61">
            <v>1482.8180828901925</v>
          </cell>
          <cell r="K61">
            <v>0</v>
          </cell>
          <cell r="L61">
            <v>0</v>
          </cell>
          <cell r="M61">
            <v>0.23</v>
          </cell>
          <cell r="N61" t="str">
            <v>No</v>
          </cell>
          <cell r="O61" t="str">
            <v>Not approved</v>
          </cell>
          <cell r="P61">
            <v>0</v>
          </cell>
        </row>
        <row r="62">
          <cell r="B62" t="str">
            <v>E0059</v>
          </cell>
          <cell r="C62" t="str">
            <v>Advacare Des</v>
          </cell>
          <cell r="D62" t="str">
            <v>Ecolab</v>
          </cell>
          <cell r="E62" t="str">
            <v>E0059</v>
          </cell>
          <cell r="F62" t="str">
            <v>Approved</v>
          </cell>
          <cell r="G62" t="str">
            <v>OK</v>
          </cell>
          <cell r="H62" t="str">
            <v>OK</v>
          </cell>
          <cell r="I62">
            <v>0</v>
          </cell>
          <cell r="J62">
            <v>3518.8035728169166</v>
          </cell>
          <cell r="K62">
            <v>0</v>
          </cell>
          <cell r="L62">
            <v>9.6299999999999999E-4</v>
          </cell>
          <cell r="M62">
            <v>5.3656259999999997E-2</v>
          </cell>
          <cell r="N62" t="str">
            <v>No</v>
          </cell>
          <cell r="O62" t="str">
            <v>Not approved</v>
          </cell>
          <cell r="P62">
            <v>0</v>
          </cell>
        </row>
        <row r="63">
          <cell r="B63" t="str">
            <v>E0060</v>
          </cell>
          <cell r="C63" t="str">
            <v>Protocol Alcaline</v>
          </cell>
          <cell r="D63" t="str">
            <v>Ecolab</v>
          </cell>
          <cell r="E63" t="str">
            <v>E0060</v>
          </cell>
          <cell r="F63" t="str">
            <v>Approved</v>
          </cell>
          <cell r="G63" t="str">
            <v>OK</v>
          </cell>
          <cell r="H63" t="str">
            <v>OK</v>
          </cell>
          <cell r="I63">
            <v>0</v>
          </cell>
          <cell r="J63">
            <v>47.590999999999994</v>
          </cell>
          <cell r="K63">
            <v>0</v>
          </cell>
          <cell r="L63">
            <v>3.1899999999999998E-2</v>
          </cell>
          <cell r="M63">
            <v>2.2099999999999998E-2</v>
          </cell>
          <cell r="N63" t="str">
            <v>No</v>
          </cell>
          <cell r="O63" t="str">
            <v>Not approved</v>
          </cell>
          <cell r="P63">
            <v>0</v>
          </cell>
        </row>
        <row r="64">
          <cell r="B64" t="str">
            <v>E0061</v>
          </cell>
          <cell r="C64" t="str">
            <v>Dermasil Emulsion</v>
          </cell>
          <cell r="D64" t="str">
            <v>Ecolab</v>
          </cell>
          <cell r="E64" t="str">
            <v>E0061</v>
          </cell>
          <cell r="F64" t="str">
            <v>Approved</v>
          </cell>
          <cell r="G64" t="str">
            <v>OK</v>
          </cell>
          <cell r="H64" t="str">
            <v>OK</v>
          </cell>
          <cell r="I64">
            <v>1.4999999999999999E-4</v>
          </cell>
          <cell r="J64">
            <v>651.08502579059825</v>
          </cell>
          <cell r="K64">
            <v>0</v>
          </cell>
          <cell r="L64">
            <v>0.11700000000000001</v>
          </cell>
          <cell r="M64">
            <v>0.12411400000000002</v>
          </cell>
          <cell r="N64" t="str">
            <v>No</v>
          </cell>
          <cell r="O64" t="str">
            <v>Not approved</v>
          </cell>
          <cell r="P64">
            <v>0</v>
          </cell>
        </row>
        <row r="65">
          <cell r="B65" t="str">
            <v>E0062</v>
          </cell>
          <cell r="C65" t="str">
            <v>Multicare Bio Power</v>
          </cell>
          <cell r="D65" t="str">
            <v>Ecolab</v>
          </cell>
          <cell r="E65" t="str">
            <v>E0062</v>
          </cell>
          <cell r="F65" t="str">
            <v>Approved</v>
          </cell>
          <cell r="G65" t="str">
            <v>OK</v>
          </cell>
          <cell r="H65" t="str">
            <v>OK</v>
          </cell>
          <cell r="I65">
            <v>3.0000000000000001E-3</v>
          </cell>
          <cell r="J65">
            <v>528.23524305555554</v>
          </cell>
          <cell r="K65">
            <v>0</v>
          </cell>
          <cell r="L65">
            <v>0</v>
          </cell>
          <cell r="M65">
            <v>0</v>
          </cell>
          <cell r="N65" t="str">
            <v>No</v>
          </cell>
          <cell r="O65" t="str">
            <v>Not approved</v>
          </cell>
          <cell r="P65">
            <v>0</v>
          </cell>
        </row>
        <row r="66">
          <cell r="B66" t="str">
            <v>E0063</v>
          </cell>
          <cell r="C66" t="str">
            <v>Saprit Protect FF</v>
          </cell>
          <cell r="D66" t="str">
            <v>Ecolab</v>
          </cell>
          <cell r="E66" t="str">
            <v>E0063</v>
          </cell>
          <cell r="F66" t="str">
            <v>Approved</v>
          </cell>
          <cell r="G66" t="str">
            <v>OK</v>
          </cell>
          <cell r="H66" t="str">
            <v>OK</v>
          </cell>
          <cell r="I66">
            <v>0</v>
          </cell>
          <cell r="J66">
            <v>420000</v>
          </cell>
          <cell r="K66">
            <v>0</v>
          </cell>
          <cell r="L66">
            <v>0</v>
          </cell>
          <cell r="M66">
            <v>4.2000000000000003E-2</v>
          </cell>
          <cell r="N66" t="str">
            <v>No</v>
          </cell>
          <cell r="O66" t="str">
            <v>Not approved</v>
          </cell>
          <cell r="P66">
            <v>0</v>
          </cell>
        </row>
        <row r="67">
          <cell r="B67" t="str">
            <v>E0064</v>
          </cell>
          <cell r="C67" t="str">
            <v xml:space="preserve">Oxybrite Perfect </v>
          </cell>
          <cell r="D67" t="str">
            <v>Ecolab</v>
          </cell>
          <cell r="E67" t="str">
            <v>E0064</v>
          </cell>
          <cell r="F67" t="str">
            <v>Approved</v>
          </cell>
          <cell r="G67" t="str">
            <v>OK</v>
          </cell>
          <cell r="H67" t="str">
            <v>OK</v>
          </cell>
          <cell r="I67">
            <v>0</v>
          </cell>
          <cell r="J67">
            <v>197.43046376811597</v>
          </cell>
          <cell r="K67">
            <v>0</v>
          </cell>
          <cell r="L67">
            <v>0</v>
          </cell>
          <cell r="M67">
            <v>5.7540000000000004E-3</v>
          </cell>
          <cell r="N67">
            <v>0</v>
          </cell>
          <cell r="O67" t="str">
            <v>OK</v>
          </cell>
          <cell r="P67" t="str">
            <v>5093 0007</v>
          </cell>
        </row>
        <row r="68">
          <cell r="B68" t="str">
            <v>E0065</v>
          </cell>
          <cell r="C68" t="str">
            <v>Powercare Emulsion M</v>
          </cell>
          <cell r="D68" t="str">
            <v>Ecolab</v>
          </cell>
          <cell r="E68" t="str">
            <v>E0065</v>
          </cell>
          <cell r="F68" t="str">
            <v>Approved</v>
          </cell>
          <cell r="G68" t="str">
            <v>OK</v>
          </cell>
          <cell r="H68" t="str">
            <v>OK</v>
          </cell>
          <cell r="I68">
            <v>7.0000000000000007E-5</v>
          </cell>
          <cell r="J68">
            <v>397.95102218393566</v>
          </cell>
          <cell r="K68">
            <v>0</v>
          </cell>
          <cell r="L68">
            <v>4.3750000000000004E-3</v>
          </cell>
          <cell r="M68">
            <v>0.10385000000000001</v>
          </cell>
          <cell r="N68" t="str">
            <v>No</v>
          </cell>
          <cell r="O68" t="str">
            <v>OK</v>
          </cell>
          <cell r="P68" t="str">
            <v>5093 0016</v>
          </cell>
        </row>
        <row r="69">
          <cell r="B69" t="str">
            <v>E0066</v>
          </cell>
          <cell r="C69" t="str">
            <v>Conditioner Forte PF</v>
          </cell>
          <cell r="D69" t="str">
            <v>Ecolab</v>
          </cell>
          <cell r="E69" t="str">
            <v>E0066</v>
          </cell>
          <cell r="F69" t="str">
            <v>Approved</v>
          </cell>
          <cell r="G69" t="str">
            <v>OK</v>
          </cell>
          <cell r="H69" t="str">
            <v>OK</v>
          </cell>
          <cell r="I69">
            <v>0</v>
          </cell>
          <cell r="J69">
            <v>167.4410890774125</v>
          </cell>
          <cell r="K69">
            <v>0</v>
          </cell>
          <cell r="L69">
            <v>0</v>
          </cell>
          <cell r="M69">
            <v>0.19525000000000001</v>
          </cell>
          <cell r="N69" t="str">
            <v>NO</v>
          </cell>
          <cell r="O69" t="str">
            <v>Not approved</v>
          </cell>
          <cell r="P69">
            <v>0</v>
          </cell>
        </row>
        <row r="70">
          <cell r="B70" t="str">
            <v>E0067</v>
          </cell>
          <cell r="C70" t="str">
            <v>Triplex Energy PF</v>
          </cell>
          <cell r="D70" t="str">
            <v>Ecolab</v>
          </cell>
          <cell r="E70" t="str">
            <v>E0067</v>
          </cell>
          <cell r="F70" t="str">
            <v>Approved</v>
          </cell>
          <cell r="G70" t="str">
            <v>OK</v>
          </cell>
          <cell r="H70" t="str">
            <v>OK</v>
          </cell>
          <cell r="I70">
            <v>0</v>
          </cell>
          <cell r="J70">
            <v>1453.3671738158316</v>
          </cell>
          <cell r="K70">
            <v>0</v>
          </cell>
          <cell r="L70">
            <v>2.5436790000000001E-3</v>
          </cell>
          <cell r="M70">
            <v>8.7385500000000005E-2</v>
          </cell>
          <cell r="N70" t="str">
            <v>NO</v>
          </cell>
          <cell r="O70" t="str">
            <v>Not approved</v>
          </cell>
          <cell r="P70">
            <v>0</v>
          </cell>
        </row>
        <row r="71">
          <cell r="B71" t="str">
            <v>E0068</v>
          </cell>
          <cell r="C71" t="str">
            <v>Softenit Flowercare M</v>
          </cell>
          <cell r="D71" t="str">
            <v>Ecolab</v>
          </cell>
          <cell r="E71" t="str">
            <v>E0068</v>
          </cell>
          <cell r="F71" t="str">
            <v>Approved</v>
          </cell>
          <cell r="G71" t="str">
            <v>OK</v>
          </cell>
          <cell r="H71" t="str">
            <v>OK</v>
          </cell>
          <cell r="I71">
            <v>0</v>
          </cell>
          <cell r="J71">
            <v>327.32376598171231</v>
          </cell>
          <cell r="K71">
            <v>0</v>
          </cell>
          <cell r="L71">
            <v>0</v>
          </cell>
          <cell r="M71">
            <v>9.5000000000000001E-2</v>
          </cell>
          <cell r="N71" t="str">
            <v>NO</v>
          </cell>
          <cell r="O71" t="str">
            <v>Not approved</v>
          </cell>
          <cell r="P71">
            <v>0</v>
          </cell>
        </row>
        <row r="72">
          <cell r="B72" t="str">
            <v>E0069</v>
          </cell>
          <cell r="C72" t="str">
            <v>Delicate DES</v>
          </cell>
          <cell r="D72" t="str">
            <v>Ecolab</v>
          </cell>
          <cell r="E72" t="str">
            <v>E0069</v>
          </cell>
          <cell r="F72" t="str">
            <v>Approved</v>
          </cell>
          <cell r="G72" t="str">
            <v>OK</v>
          </cell>
          <cell r="H72" t="str">
            <v>OK</v>
          </cell>
          <cell r="I72">
            <v>2.1001260000000001E-2</v>
          </cell>
          <cell r="J72">
            <v>3518.8603474169167</v>
          </cell>
          <cell r="K72">
            <v>0</v>
          </cell>
          <cell r="L72">
            <v>9.6299999999999999E-4</v>
          </cell>
          <cell r="M72">
            <v>5.3656259999999997E-2</v>
          </cell>
          <cell r="N72" t="str">
            <v>NO</v>
          </cell>
          <cell r="O72" t="str">
            <v>Not approved</v>
          </cell>
          <cell r="P72">
            <v>0</v>
          </cell>
        </row>
        <row r="73">
          <cell r="B73" t="str">
            <v>C0001</v>
          </cell>
          <cell r="C73" t="str">
            <v>Personril</v>
          </cell>
          <cell r="D73" t="str">
            <v>Christeyns</v>
          </cell>
          <cell r="E73" t="str">
            <v>C0001</v>
          </cell>
          <cell r="F73" t="str">
            <v>Approved</v>
          </cell>
          <cell r="G73" t="str">
            <v>OK</v>
          </cell>
          <cell r="H73" t="str">
            <v>OK</v>
          </cell>
          <cell r="I73">
            <v>0</v>
          </cell>
          <cell r="J73">
            <v>279.00641025641028</v>
          </cell>
          <cell r="K73">
            <v>0</v>
          </cell>
          <cell r="L73">
            <v>1.34E-3</v>
          </cell>
          <cell r="M73">
            <v>4.3749999999999995E-3</v>
          </cell>
          <cell r="N73" t="str">
            <v>No</v>
          </cell>
          <cell r="O73" t="str">
            <v>Not approved</v>
          </cell>
          <cell r="P73">
            <v>0</v>
          </cell>
        </row>
        <row r="74">
          <cell r="B74" t="str">
            <v>C0002</v>
          </cell>
          <cell r="C74" t="str">
            <v>Peracid Liquid</v>
          </cell>
          <cell r="D74" t="str">
            <v>Christeyns</v>
          </cell>
          <cell r="E74" t="str">
            <v>C0002</v>
          </cell>
          <cell r="F74" t="str">
            <v>Approved</v>
          </cell>
          <cell r="G74" t="str">
            <v>OK</v>
          </cell>
          <cell r="H74" t="str">
            <v>OK</v>
          </cell>
          <cell r="I74">
            <v>0</v>
          </cell>
          <cell r="J74">
            <v>340.41666666666674</v>
          </cell>
          <cell r="K74">
            <v>0</v>
          </cell>
          <cell r="L74">
            <v>1.34E-3</v>
          </cell>
          <cell r="M74">
            <v>4.3749999999999995E-3</v>
          </cell>
          <cell r="N74" t="str">
            <v>Yes</v>
          </cell>
          <cell r="O74" t="str">
            <v>OK</v>
          </cell>
          <cell r="P74" t="str">
            <v>3093 0003</v>
          </cell>
        </row>
        <row r="75">
          <cell r="B75" t="str">
            <v>C0003</v>
          </cell>
          <cell r="C75" t="str">
            <v>Sanoxy Liquid</v>
          </cell>
          <cell r="D75" t="str">
            <v>Christeyns</v>
          </cell>
          <cell r="E75" t="str">
            <v>C0003</v>
          </cell>
          <cell r="F75" t="str">
            <v>Approved</v>
          </cell>
          <cell r="G75" t="str">
            <v>OK</v>
          </cell>
          <cell r="H75" t="str">
            <v>OK</v>
          </cell>
          <cell r="I75">
            <v>0</v>
          </cell>
          <cell r="J75">
            <v>505.41666666666674</v>
          </cell>
          <cell r="K75">
            <v>0</v>
          </cell>
          <cell r="L75">
            <v>1.34E-3</v>
          </cell>
          <cell r="M75">
            <v>4.3749999999999995E-3</v>
          </cell>
          <cell r="N75" t="str">
            <v>Yes</v>
          </cell>
          <cell r="O75" t="str">
            <v>OK</v>
          </cell>
          <cell r="P75" t="str">
            <v>3093 0003</v>
          </cell>
        </row>
        <row r="76">
          <cell r="B76" t="str">
            <v>C0004</v>
          </cell>
          <cell r="C76" t="str">
            <v>Peracid Forte</v>
          </cell>
          <cell r="D76" t="str">
            <v>Christeyns</v>
          </cell>
          <cell r="E76" t="str">
            <v>C0004</v>
          </cell>
          <cell r="F76" t="str">
            <v>Approved</v>
          </cell>
          <cell r="G76" t="str">
            <v>OK</v>
          </cell>
          <cell r="H76" t="str">
            <v>OK</v>
          </cell>
          <cell r="I76">
            <v>0</v>
          </cell>
          <cell r="J76">
            <v>726.67583333333334</v>
          </cell>
          <cell r="K76">
            <v>0</v>
          </cell>
          <cell r="L76">
            <v>1.32E-3</v>
          </cell>
          <cell r="M76">
            <v>4.3399999999999992E-3</v>
          </cell>
          <cell r="N76" t="str">
            <v>Yes</v>
          </cell>
          <cell r="O76" t="str">
            <v>OK</v>
          </cell>
          <cell r="P76" t="str">
            <v>3093 0003</v>
          </cell>
        </row>
        <row r="77">
          <cell r="B77" t="str">
            <v>C0005</v>
          </cell>
          <cell r="C77" t="str">
            <v>Cool Asepsis</v>
          </cell>
          <cell r="D77" t="str">
            <v>Christeyns</v>
          </cell>
          <cell r="E77" t="str">
            <v>C0005</v>
          </cell>
          <cell r="F77" t="str">
            <v>Approved</v>
          </cell>
          <cell r="G77" t="str">
            <v>OK</v>
          </cell>
          <cell r="H77" t="str">
            <v>OK</v>
          </cell>
          <cell r="I77">
            <v>0</v>
          </cell>
          <cell r="J77">
            <v>99.805618644067806</v>
          </cell>
          <cell r="K77">
            <v>0</v>
          </cell>
          <cell r="L77">
            <v>6.4681910000000001E-4</v>
          </cell>
          <cell r="M77">
            <v>3.2689999999999998E-3</v>
          </cell>
          <cell r="N77" t="str">
            <v>No</v>
          </cell>
          <cell r="O77" t="str">
            <v>OK</v>
          </cell>
          <cell r="P77" t="str">
            <v>3093 0003</v>
          </cell>
        </row>
        <row r="78">
          <cell r="B78" t="str">
            <v>C0006</v>
          </cell>
          <cell r="C78" t="str">
            <v>Cool Bright_Cool Brite</v>
          </cell>
          <cell r="D78" t="str">
            <v>Christeyns</v>
          </cell>
          <cell r="E78" t="str">
            <v>C0006</v>
          </cell>
          <cell r="F78" t="str">
            <v>Approved</v>
          </cell>
          <cell r="G78" t="str">
            <v>OK</v>
          </cell>
          <cell r="H78" t="str">
            <v>OK</v>
          </cell>
          <cell r="I78">
            <v>0</v>
          </cell>
          <cell r="J78">
            <v>789.90321543478262</v>
          </cell>
          <cell r="K78">
            <v>0</v>
          </cell>
          <cell r="L78">
            <v>0</v>
          </cell>
          <cell r="M78">
            <v>2.4585000000000002E-3</v>
          </cell>
          <cell r="N78" t="str">
            <v>No</v>
          </cell>
          <cell r="O78" t="str">
            <v>OK</v>
          </cell>
          <cell r="P78" t="str">
            <v>3093 0003</v>
          </cell>
        </row>
        <row r="79">
          <cell r="B79" t="str">
            <v>C0007</v>
          </cell>
          <cell r="C79" t="str">
            <v>Sonril light</v>
          </cell>
          <cell r="D79" t="str">
            <v>Christeyns</v>
          </cell>
          <cell r="E79" t="str">
            <v>C0007</v>
          </cell>
          <cell r="F79" t="str">
            <v>Approved</v>
          </cell>
          <cell r="G79" t="str">
            <v>OK</v>
          </cell>
          <cell r="H79" t="str">
            <v>OK</v>
          </cell>
          <cell r="I79">
            <v>0</v>
          </cell>
          <cell r="J79">
            <v>0</v>
          </cell>
          <cell r="K79">
            <v>0</v>
          </cell>
          <cell r="L79">
            <v>0</v>
          </cell>
          <cell r="M79">
            <v>0</v>
          </cell>
          <cell r="N79" t="str">
            <v>Yes</v>
          </cell>
          <cell r="O79" t="str">
            <v>Not approved</v>
          </cell>
          <cell r="P79">
            <v>0</v>
          </cell>
        </row>
        <row r="80">
          <cell r="B80" t="str">
            <v>C0008</v>
          </cell>
          <cell r="C80" t="str">
            <v>Cool 2 Blue</v>
          </cell>
          <cell r="D80" t="str">
            <v>Christeyns</v>
          </cell>
          <cell r="E80" t="str">
            <v>C0008</v>
          </cell>
          <cell r="F80" t="str">
            <v>Approved</v>
          </cell>
          <cell r="G80" t="str">
            <v>OK</v>
          </cell>
          <cell r="H80" t="str">
            <v>OK</v>
          </cell>
          <cell r="I80">
            <v>0</v>
          </cell>
          <cell r="J80">
            <v>0</v>
          </cell>
          <cell r="K80">
            <v>0</v>
          </cell>
          <cell r="L80">
            <v>0</v>
          </cell>
          <cell r="M80">
            <v>0</v>
          </cell>
          <cell r="N80" t="str">
            <v>Yes</v>
          </cell>
          <cell r="O80" t="str">
            <v>Not approved</v>
          </cell>
          <cell r="P80">
            <v>0</v>
          </cell>
        </row>
        <row r="81">
          <cell r="B81" t="str">
            <v>C0009</v>
          </cell>
          <cell r="C81" t="str">
            <v>Lunosept conc</v>
          </cell>
          <cell r="D81" t="str">
            <v>Christeyns</v>
          </cell>
          <cell r="E81" t="str">
            <v>C0009</v>
          </cell>
          <cell r="F81" t="str">
            <v>Approved</v>
          </cell>
          <cell r="G81" t="str">
            <v>OK</v>
          </cell>
          <cell r="H81" t="str">
            <v>OK</v>
          </cell>
          <cell r="I81">
            <v>0</v>
          </cell>
          <cell r="J81">
            <v>0.2</v>
          </cell>
          <cell r="K81">
            <v>125</v>
          </cell>
          <cell r="L81">
            <v>0</v>
          </cell>
          <cell r="M81">
            <v>0</v>
          </cell>
          <cell r="N81" t="str">
            <v>Yes</v>
          </cell>
          <cell r="O81" t="str">
            <v>Not approved</v>
          </cell>
          <cell r="P81">
            <v>0</v>
          </cell>
        </row>
        <row r="82">
          <cell r="B82" t="str">
            <v>C0010</v>
          </cell>
          <cell r="C82" t="str">
            <v>Mida San 320</v>
          </cell>
          <cell r="D82" t="str">
            <v>Christeyns</v>
          </cell>
          <cell r="E82" t="str">
            <v>C0010</v>
          </cell>
          <cell r="F82" t="str">
            <v>Approved</v>
          </cell>
          <cell r="G82" t="str">
            <v>OK</v>
          </cell>
          <cell r="H82" t="str">
            <v>OK</v>
          </cell>
          <cell r="I82">
            <v>0</v>
          </cell>
          <cell r="J82">
            <v>0.2</v>
          </cell>
          <cell r="K82">
            <v>125</v>
          </cell>
          <cell r="L82">
            <v>0</v>
          </cell>
          <cell r="M82">
            <v>0</v>
          </cell>
          <cell r="N82" t="str">
            <v>Yes</v>
          </cell>
          <cell r="O82" t="str">
            <v>Not approved</v>
          </cell>
          <cell r="P82">
            <v>0</v>
          </cell>
        </row>
        <row r="83">
          <cell r="B83" t="str">
            <v>C0011</v>
          </cell>
          <cell r="C83" t="str">
            <v>Lunosept Activ</v>
          </cell>
          <cell r="D83" t="str">
            <v>Christeyns</v>
          </cell>
          <cell r="E83" t="str">
            <v>C0011</v>
          </cell>
          <cell r="F83" t="str">
            <v>Approved</v>
          </cell>
          <cell r="G83" t="str">
            <v>OK</v>
          </cell>
          <cell r="H83" t="str">
            <v>OK</v>
          </cell>
          <cell r="I83">
            <v>0</v>
          </cell>
          <cell r="J83">
            <v>774.60915378505206</v>
          </cell>
          <cell r="K83">
            <v>280.89999999999998</v>
          </cell>
          <cell r="L83">
            <v>0</v>
          </cell>
          <cell r="M83">
            <v>1.4158499999999999E-2</v>
          </cell>
          <cell r="N83" t="str">
            <v>No</v>
          </cell>
          <cell r="O83" t="str">
            <v>Not approved</v>
          </cell>
          <cell r="P83">
            <v>0</v>
          </cell>
        </row>
        <row r="84">
          <cell r="B84" t="str">
            <v>C0012</v>
          </cell>
          <cell r="C84" t="str">
            <v>Cool Intense Blue</v>
          </cell>
          <cell r="D84" t="str">
            <v>Christeyns</v>
          </cell>
          <cell r="E84" t="str">
            <v>C0012</v>
          </cell>
          <cell r="F84" t="str">
            <v>Approved</v>
          </cell>
          <cell r="G84" t="str">
            <v>OK</v>
          </cell>
          <cell r="H84" t="str">
            <v>OK</v>
          </cell>
          <cell r="I84">
            <v>0</v>
          </cell>
          <cell r="J84">
            <v>355.1249131944445</v>
          </cell>
          <cell r="K84">
            <v>0</v>
          </cell>
          <cell r="L84">
            <v>0</v>
          </cell>
          <cell r="M84">
            <v>0</v>
          </cell>
          <cell r="N84" t="str">
            <v>No</v>
          </cell>
          <cell r="O84" t="str">
            <v>Not approved</v>
          </cell>
          <cell r="P84">
            <v>0</v>
          </cell>
        </row>
        <row r="85">
          <cell r="B85" t="str">
            <v>C0013</v>
          </cell>
          <cell r="C85" t="str">
            <v>Osmafin Appretex</v>
          </cell>
          <cell r="D85" t="str">
            <v>Christeyns</v>
          </cell>
          <cell r="E85" t="str">
            <v>C0013</v>
          </cell>
          <cell r="F85" t="str">
            <v>Approved</v>
          </cell>
          <cell r="G85" t="str">
            <v>OK</v>
          </cell>
          <cell r="H85" t="str">
            <v>OK</v>
          </cell>
          <cell r="I85">
            <v>3.6119999999999999E-2</v>
          </cell>
          <cell r="J85">
            <v>669.74788559322042</v>
          </cell>
          <cell r="K85">
            <v>0</v>
          </cell>
          <cell r="L85">
            <v>0</v>
          </cell>
          <cell r="M85">
            <v>2.1242399999999998E-4</v>
          </cell>
          <cell r="N85" t="str">
            <v>No</v>
          </cell>
          <cell r="O85" t="str">
            <v>Not approved</v>
          </cell>
          <cell r="P85">
            <v>0</v>
          </cell>
        </row>
        <row r="86">
          <cell r="B86" t="str">
            <v>C0014</v>
          </cell>
          <cell r="C86" t="str">
            <v>Bisoft Duo Blue</v>
          </cell>
          <cell r="D86" t="str">
            <v>Christeyns</v>
          </cell>
          <cell r="E86" t="str">
            <v>C0014</v>
          </cell>
          <cell r="F86" t="str">
            <v>Approved</v>
          </cell>
          <cell r="G86" t="str">
            <v>OK</v>
          </cell>
          <cell r="H86" t="str">
            <v>OK</v>
          </cell>
          <cell r="I86">
            <v>0</v>
          </cell>
          <cell r="J86">
            <v>52.618000000000023</v>
          </cell>
          <cell r="K86">
            <v>0</v>
          </cell>
          <cell r="L86">
            <v>0</v>
          </cell>
          <cell r="M86">
            <v>0</v>
          </cell>
          <cell r="N86" t="str">
            <v>No</v>
          </cell>
          <cell r="O86" t="str">
            <v>OK</v>
          </cell>
          <cell r="P86" t="str">
            <v>3093 0003</v>
          </cell>
        </row>
        <row r="87">
          <cell r="B87" t="str">
            <v>C0015</v>
          </cell>
          <cell r="C87" t="str">
            <v>Cool 1 Green</v>
          </cell>
          <cell r="D87" t="str">
            <v>Christeyns</v>
          </cell>
          <cell r="E87" t="str">
            <v>C0015</v>
          </cell>
          <cell r="F87" t="str">
            <v>Approved</v>
          </cell>
          <cell r="G87" t="str">
            <v>OK</v>
          </cell>
          <cell r="H87" t="str">
            <v>OK</v>
          </cell>
          <cell r="I87">
            <v>0</v>
          </cell>
          <cell r="J87">
            <v>282.4858757062147</v>
          </cell>
          <cell r="K87">
            <v>0</v>
          </cell>
          <cell r="L87">
            <v>0</v>
          </cell>
          <cell r="M87">
            <v>0</v>
          </cell>
          <cell r="N87" t="str">
            <v>No</v>
          </cell>
          <cell r="O87" t="str">
            <v>Not approved</v>
          </cell>
          <cell r="P87">
            <v>0</v>
          </cell>
        </row>
        <row r="88">
          <cell r="B88" t="str">
            <v>C0016</v>
          </cell>
          <cell r="C88" t="str">
            <v>Cool Star (Blue)</v>
          </cell>
          <cell r="D88" t="str">
            <v>Christeyns</v>
          </cell>
          <cell r="E88" t="str">
            <v>C0016</v>
          </cell>
          <cell r="F88" t="str">
            <v>Approved</v>
          </cell>
          <cell r="G88" t="str">
            <v>OK</v>
          </cell>
          <cell r="H88" t="str">
            <v>OK</v>
          </cell>
          <cell r="I88">
            <v>0</v>
          </cell>
          <cell r="J88">
            <v>771.50839505242959</v>
          </cell>
          <cell r="K88">
            <v>0</v>
          </cell>
          <cell r="L88">
            <v>0</v>
          </cell>
          <cell r="M88">
            <v>3.4999999999999996E-3</v>
          </cell>
          <cell r="N88" t="str">
            <v>No</v>
          </cell>
          <cell r="O88" t="str">
            <v>Not approved</v>
          </cell>
          <cell r="P88">
            <v>0</v>
          </cell>
        </row>
        <row r="89">
          <cell r="B89" t="str">
            <v>C0017</v>
          </cell>
          <cell r="C89" t="str">
            <v>Mulan Spirit N</v>
          </cell>
          <cell r="D89" t="str">
            <v>Christeyns</v>
          </cell>
          <cell r="E89" t="str">
            <v>C0017</v>
          </cell>
          <cell r="F89" t="str">
            <v>Approved</v>
          </cell>
          <cell r="G89" t="str">
            <v>OK</v>
          </cell>
          <cell r="H89" t="str">
            <v>OK</v>
          </cell>
          <cell r="I89">
            <v>0</v>
          </cell>
          <cell r="J89">
            <v>404.53761402027038</v>
          </cell>
          <cell r="K89">
            <v>0</v>
          </cell>
          <cell r="L89">
            <v>0</v>
          </cell>
          <cell r="M89">
            <v>0.52380000000000004</v>
          </cell>
          <cell r="N89" t="str">
            <v>No</v>
          </cell>
          <cell r="O89" t="str">
            <v>OK</v>
          </cell>
          <cell r="P89" t="str">
            <v>3093 0003</v>
          </cell>
        </row>
        <row r="90">
          <cell r="B90" t="str">
            <v>C0018</v>
          </cell>
          <cell r="C90" t="str">
            <v>Green R Spirit</v>
          </cell>
          <cell r="D90" t="str">
            <v>Christeyns</v>
          </cell>
          <cell r="E90" t="str">
            <v>C0018</v>
          </cell>
          <cell r="F90" t="str">
            <v>Approved</v>
          </cell>
          <cell r="G90" t="str">
            <v>OK</v>
          </cell>
          <cell r="H90" t="str">
            <v>OK</v>
          </cell>
          <cell r="I90">
            <v>0</v>
          </cell>
          <cell r="J90">
            <v>404.53761402027038</v>
          </cell>
          <cell r="K90">
            <v>0</v>
          </cell>
          <cell r="L90">
            <v>0</v>
          </cell>
          <cell r="M90">
            <v>0.52380000000000004</v>
          </cell>
          <cell r="N90" t="str">
            <v>No</v>
          </cell>
          <cell r="O90" t="str">
            <v>OK</v>
          </cell>
          <cell r="P90" t="str">
            <v>3093 0003</v>
          </cell>
        </row>
        <row r="91">
          <cell r="B91" t="str">
            <v>C0019</v>
          </cell>
          <cell r="C91" t="str">
            <v>Neutracetic</v>
          </cell>
          <cell r="D91" t="str">
            <v>Christeyns</v>
          </cell>
          <cell r="E91" t="str">
            <v>C0019</v>
          </cell>
          <cell r="F91" t="str">
            <v>Approved</v>
          </cell>
          <cell r="G91" t="str">
            <v>OK</v>
          </cell>
          <cell r="H91" t="str">
            <v>OK</v>
          </cell>
          <cell r="I91">
            <v>0</v>
          </cell>
          <cell r="J91">
            <v>1000</v>
          </cell>
          <cell r="K91">
            <v>0</v>
          </cell>
          <cell r="L91">
            <v>0</v>
          </cell>
          <cell r="M91">
            <v>0</v>
          </cell>
          <cell r="N91" t="str">
            <v>Yes</v>
          </cell>
          <cell r="O91" t="str">
            <v>OK</v>
          </cell>
          <cell r="P91" t="str">
            <v>3093 0003</v>
          </cell>
        </row>
        <row r="92">
          <cell r="B92" t="str">
            <v>C0020</v>
          </cell>
          <cell r="C92" t="str">
            <v>Neutrasour</v>
          </cell>
          <cell r="D92" t="str">
            <v>Christeyns</v>
          </cell>
          <cell r="E92" t="str">
            <v>C0020</v>
          </cell>
          <cell r="F92" t="str">
            <v>Approved</v>
          </cell>
          <cell r="G92" t="str">
            <v>OK</v>
          </cell>
          <cell r="H92" t="str">
            <v>OK</v>
          </cell>
          <cell r="I92">
            <v>0</v>
          </cell>
          <cell r="J92">
            <v>126.58227848101265</v>
          </cell>
          <cell r="K92">
            <v>0</v>
          </cell>
          <cell r="L92">
            <v>0</v>
          </cell>
          <cell r="M92">
            <v>0</v>
          </cell>
          <cell r="N92" t="str">
            <v>No</v>
          </cell>
          <cell r="O92" t="str">
            <v>Not approved</v>
          </cell>
          <cell r="P92">
            <v>0</v>
          </cell>
        </row>
        <row r="93">
          <cell r="B93" t="str">
            <v>C0021</v>
          </cell>
          <cell r="C93" t="str">
            <v>Osmafin Aquablock Triple</v>
          </cell>
          <cell r="D93" t="str">
            <v>Christeyns</v>
          </cell>
          <cell r="E93" t="str">
            <v>C0021</v>
          </cell>
          <cell r="F93" t="str">
            <v>Approved</v>
          </cell>
          <cell r="G93" t="str">
            <v>OK</v>
          </cell>
          <cell r="H93" t="str">
            <v>OK</v>
          </cell>
          <cell r="I93">
            <v>0</v>
          </cell>
          <cell r="J93">
            <v>4185</v>
          </cell>
          <cell r="K93">
            <v>0</v>
          </cell>
          <cell r="L93">
            <v>0</v>
          </cell>
          <cell r="M93">
            <v>8.3699999999999997E-2</v>
          </cell>
          <cell r="N93" t="str">
            <v>No</v>
          </cell>
          <cell r="O93" t="str">
            <v>Not approved</v>
          </cell>
          <cell r="P93">
            <v>0</v>
          </cell>
        </row>
        <row r="94">
          <cell r="B94" t="str">
            <v>C0022</v>
          </cell>
          <cell r="C94" t="str">
            <v>Osmafin Gold</v>
          </cell>
          <cell r="D94" t="str">
            <v>Christeyns</v>
          </cell>
          <cell r="E94" t="str">
            <v>C0022</v>
          </cell>
          <cell r="F94" t="str">
            <v>Approved</v>
          </cell>
          <cell r="G94" t="str">
            <v>OK</v>
          </cell>
          <cell r="H94" t="str">
            <v>OK</v>
          </cell>
          <cell r="I94">
            <v>0</v>
          </cell>
          <cell r="J94">
            <v>126.58227848101265</v>
          </cell>
          <cell r="K94">
            <v>0</v>
          </cell>
          <cell r="L94">
            <v>0</v>
          </cell>
          <cell r="M94">
            <v>0.4</v>
          </cell>
          <cell r="N94" t="str">
            <v>No</v>
          </cell>
          <cell r="O94" t="str">
            <v>OK</v>
          </cell>
          <cell r="P94" t="str">
            <v>3093 0003</v>
          </cell>
        </row>
        <row r="95">
          <cell r="B95" t="str">
            <v>C0023</v>
          </cell>
          <cell r="C95" t="str">
            <v>Mulan Mineral Blue</v>
          </cell>
          <cell r="D95" t="str">
            <v>Christeyns</v>
          </cell>
          <cell r="E95" t="str">
            <v>C0023</v>
          </cell>
          <cell r="F95" t="str">
            <v>Approved</v>
          </cell>
          <cell r="G95" t="str">
            <v>OK</v>
          </cell>
          <cell r="H95" t="str">
            <v>OK</v>
          </cell>
          <cell r="I95">
            <v>0</v>
          </cell>
          <cell r="J95">
            <v>724.9816666666668</v>
          </cell>
          <cell r="K95">
            <v>0</v>
          </cell>
          <cell r="L95">
            <v>0</v>
          </cell>
          <cell r="M95">
            <v>0</v>
          </cell>
          <cell r="N95" t="str">
            <v>No</v>
          </cell>
          <cell r="O95" t="str">
            <v>Not approved</v>
          </cell>
          <cell r="P95">
            <v>0</v>
          </cell>
        </row>
        <row r="96">
          <cell r="B96" t="str">
            <v>C0024</v>
          </cell>
          <cell r="C96" t="str">
            <v>Cool Care Blue</v>
          </cell>
          <cell r="D96" t="str">
            <v>Christeyns</v>
          </cell>
          <cell r="E96" t="str">
            <v>C0024</v>
          </cell>
          <cell r="F96" t="str">
            <v>Approved</v>
          </cell>
          <cell r="G96" t="str">
            <v>OK</v>
          </cell>
          <cell r="H96" t="str">
            <v>OK</v>
          </cell>
          <cell r="I96">
            <v>0</v>
          </cell>
          <cell r="J96">
            <v>391.24064874121211</v>
          </cell>
          <cell r="K96">
            <v>0</v>
          </cell>
          <cell r="L96">
            <v>0</v>
          </cell>
          <cell r="M96">
            <v>1.7800000000000002E-5</v>
          </cell>
          <cell r="N96" t="str">
            <v>No</v>
          </cell>
          <cell r="O96" t="str">
            <v>OK</v>
          </cell>
          <cell r="P96" t="str">
            <v>3093 0003</v>
          </cell>
        </row>
        <row r="97">
          <cell r="B97" t="str">
            <v>C0025</v>
          </cell>
          <cell r="C97" t="str">
            <v>Green R Care</v>
          </cell>
          <cell r="D97" t="str">
            <v>Christeyns</v>
          </cell>
          <cell r="E97" t="str">
            <v>C0025</v>
          </cell>
          <cell r="F97" t="str">
            <v>Approved</v>
          </cell>
          <cell r="G97" t="str">
            <v>OK</v>
          </cell>
          <cell r="H97" t="str">
            <v>OK</v>
          </cell>
          <cell r="I97">
            <v>0</v>
          </cell>
          <cell r="J97">
            <v>391.24064874121211</v>
          </cell>
          <cell r="K97">
            <v>0</v>
          </cell>
          <cell r="L97">
            <v>0</v>
          </cell>
          <cell r="M97">
            <v>1.7800000000000002E-5</v>
          </cell>
          <cell r="N97" t="str">
            <v>No</v>
          </cell>
          <cell r="O97" t="str">
            <v>OK</v>
          </cell>
          <cell r="P97" t="str">
            <v>3093 0003</v>
          </cell>
        </row>
        <row r="98">
          <cell r="B98" t="str">
            <v>C0026</v>
          </cell>
          <cell r="C98" t="str">
            <v>Cool Shine Blue</v>
          </cell>
          <cell r="D98" t="str">
            <v>Christeyns</v>
          </cell>
          <cell r="E98" t="str">
            <v>C0026</v>
          </cell>
          <cell r="F98" t="str">
            <v>Approved</v>
          </cell>
          <cell r="G98" t="str">
            <v>OK</v>
          </cell>
          <cell r="H98" t="str">
            <v>OK</v>
          </cell>
          <cell r="I98">
            <v>0</v>
          </cell>
          <cell r="J98">
            <v>571.0923310494652</v>
          </cell>
          <cell r="K98">
            <v>0</v>
          </cell>
          <cell r="L98">
            <v>4.7708506000000003E-3</v>
          </cell>
          <cell r="M98">
            <v>2.6994999999999998E-2</v>
          </cell>
          <cell r="N98" t="str">
            <v>No</v>
          </cell>
          <cell r="O98" t="str">
            <v>Not approved</v>
          </cell>
          <cell r="P98">
            <v>0</v>
          </cell>
        </row>
        <row r="99">
          <cell r="B99" t="str">
            <v>C0027</v>
          </cell>
          <cell r="C99" t="str">
            <v>Osmaflux Ideal Free</v>
          </cell>
          <cell r="D99" t="str">
            <v>Christeyns</v>
          </cell>
          <cell r="E99" t="str">
            <v>C0027</v>
          </cell>
          <cell r="F99" t="str">
            <v>Approved</v>
          </cell>
          <cell r="G99" t="str">
            <v>OK</v>
          </cell>
          <cell r="H99" t="str">
            <v>OK</v>
          </cell>
          <cell r="I99">
            <v>0</v>
          </cell>
          <cell r="J99">
            <v>111.6079672988506</v>
          </cell>
          <cell r="K99">
            <v>0</v>
          </cell>
          <cell r="L99">
            <v>0</v>
          </cell>
          <cell r="M99">
            <v>2.7460000000000002E-2</v>
          </cell>
          <cell r="N99" t="str">
            <v>No</v>
          </cell>
          <cell r="O99" t="str">
            <v>OK</v>
          </cell>
          <cell r="P99" t="str">
            <v>3093 0003</v>
          </cell>
        </row>
        <row r="100">
          <cell r="B100" t="str">
            <v>C0028</v>
          </cell>
          <cell r="C100" t="str">
            <v>Power Extract Blue</v>
          </cell>
          <cell r="D100" t="str">
            <v>Christeyns</v>
          </cell>
          <cell r="E100" t="str">
            <v>C0028</v>
          </cell>
          <cell r="F100" t="str">
            <v>Approved</v>
          </cell>
          <cell r="G100" t="str">
            <v>OK</v>
          </cell>
          <cell r="H100" t="str">
            <v>OK</v>
          </cell>
          <cell r="I100">
            <v>0</v>
          </cell>
          <cell r="J100">
            <v>65.097876603448285</v>
          </cell>
          <cell r="K100">
            <v>0</v>
          </cell>
          <cell r="L100">
            <v>0</v>
          </cell>
          <cell r="M100">
            <v>6.1304000000000004E-2</v>
          </cell>
          <cell r="N100" t="str">
            <v>No</v>
          </cell>
          <cell r="O100" t="str">
            <v>OK</v>
          </cell>
          <cell r="P100" t="str">
            <v>3093 0003</v>
          </cell>
        </row>
        <row r="101">
          <cell r="B101" t="str">
            <v>C0029</v>
          </cell>
          <cell r="C101" t="str">
            <v>Power Extract Blue - alternativ</v>
          </cell>
          <cell r="D101" t="str">
            <v>Christeyns</v>
          </cell>
          <cell r="E101" t="str">
            <v>C0029</v>
          </cell>
          <cell r="F101" t="str">
            <v>Approved</v>
          </cell>
          <cell r="G101" t="str">
            <v>OK</v>
          </cell>
          <cell r="H101" t="str">
            <v>OK</v>
          </cell>
          <cell r="I101">
            <v>0</v>
          </cell>
          <cell r="J101">
            <v>65.015693103448285</v>
          </cell>
          <cell r="K101">
            <v>0</v>
          </cell>
          <cell r="L101">
            <v>0</v>
          </cell>
          <cell r="M101">
            <v>6.1304000000000004E-2</v>
          </cell>
          <cell r="N101" t="str">
            <v>No</v>
          </cell>
          <cell r="O101" t="str">
            <v>OK</v>
          </cell>
          <cell r="P101" t="str">
            <v>3093 0003</v>
          </cell>
        </row>
        <row r="102">
          <cell r="B102" t="str">
            <v>C0030</v>
          </cell>
          <cell r="C102" t="str">
            <v>Select Mineral Blue - NOK</v>
          </cell>
          <cell r="D102" t="str">
            <v>Christeyns</v>
          </cell>
          <cell r="E102" t="str">
            <v>C0030</v>
          </cell>
          <cell r="F102" t="str">
            <v>Approved</v>
          </cell>
          <cell r="G102" t="str">
            <v>OK</v>
          </cell>
          <cell r="H102" t="str">
            <v>OK</v>
          </cell>
          <cell r="I102">
            <v>0</v>
          </cell>
          <cell r="J102">
            <v>4980</v>
          </cell>
          <cell r="K102">
            <v>0</v>
          </cell>
          <cell r="L102">
            <v>0</v>
          </cell>
          <cell r="M102">
            <v>0</v>
          </cell>
          <cell r="N102" t="str">
            <v>No</v>
          </cell>
          <cell r="O102" t="str">
            <v>Not approved</v>
          </cell>
          <cell r="P102">
            <v>0</v>
          </cell>
        </row>
        <row r="103">
          <cell r="B103" t="str">
            <v>C0031</v>
          </cell>
          <cell r="C103" t="str">
            <v>Cool 3 Green</v>
          </cell>
          <cell r="D103" t="str">
            <v>Christeyns</v>
          </cell>
          <cell r="E103" t="str">
            <v>C0031</v>
          </cell>
          <cell r="F103" t="str">
            <v>Approved</v>
          </cell>
          <cell r="G103" t="str">
            <v>OK</v>
          </cell>
          <cell r="H103" t="str">
            <v>OK</v>
          </cell>
          <cell r="I103">
            <v>0</v>
          </cell>
          <cell r="J103">
            <v>87.339600000000004</v>
          </cell>
          <cell r="K103">
            <v>0</v>
          </cell>
          <cell r="L103">
            <v>8.4556379999999997E-3</v>
          </cell>
          <cell r="M103">
            <v>4.2749999999999996E-2</v>
          </cell>
          <cell r="N103" t="str">
            <v>No</v>
          </cell>
          <cell r="O103" t="str">
            <v>Not approved</v>
          </cell>
          <cell r="P103">
            <v>0</v>
          </cell>
        </row>
        <row r="104">
          <cell r="B104" t="str">
            <v>C0032</v>
          </cell>
          <cell r="C104" t="str">
            <v>Power Classic</v>
          </cell>
          <cell r="D104" t="str">
            <v>Christeyns</v>
          </cell>
          <cell r="E104" t="str">
            <v>C0032</v>
          </cell>
          <cell r="F104" t="str">
            <v>Approved</v>
          </cell>
          <cell r="G104" t="str">
            <v>OK</v>
          </cell>
          <cell r="H104" t="str">
            <v>OK</v>
          </cell>
          <cell r="I104">
            <v>0</v>
          </cell>
          <cell r="J104">
            <v>87.339600000000004</v>
          </cell>
          <cell r="K104">
            <v>0</v>
          </cell>
          <cell r="L104">
            <v>8.4556379999999997E-3</v>
          </cell>
          <cell r="M104">
            <v>4.2749999999999996E-2</v>
          </cell>
          <cell r="N104" t="str">
            <v>Yes</v>
          </cell>
          <cell r="O104" t="str">
            <v>Not approved</v>
          </cell>
          <cell r="P104">
            <v>0</v>
          </cell>
        </row>
        <row r="105">
          <cell r="B105" t="str">
            <v>C0033</v>
          </cell>
          <cell r="C105" t="str">
            <v>Novan Assist</v>
          </cell>
          <cell r="D105" t="str">
            <v>Christeyns</v>
          </cell>
          <cell r="E105" t="str">
            <v>C0033</v>
          </cell>
          <cell r="F105" t="str">
            <v>Approved</v>
          </cell>
          <cell r="G105" t="str">
            <v>OK</v>
          </cell>
          <cell r="H105" t="str">
            <v>OK</v>
          </cell>
          <cell r="I105">
            <v>0</v>
          </cell>
          <cell r="J105">
            <v>1465.0945545169084</v>
          </cell>
          <cell r="K105">
            <v>0</v>
          </cell>
          <cell r="L105">
            <v>0</v>
          </cell>
          <cell r="M105">
            <v>0</v>
          </cell>
          <cell r="N105" t="str">
            <v>No</v>
          </cell>
          <cell r="O105" t="str">
            <v>OK</v>
          </cell>
          <cell r="P105" t="str">
            <v>3093 0003</v>
          </cell>
        </row>
        <row r="106">
          <cell r="B106" t="str">
            <v>C0034</v>
          </cell>
          <cell r="C106" t="str">
            <v>Select Power Blue</v>
          </cell>
          <cell r="D106" t="str">
            <v>Christeyns</v>
          </cell>
          <cell r="E106" t="str">
            <v>C0034</v>
          </cell>
          <cell r="F106" t="str">
            <v>Approved</v>
          </cell>
          <cell r="G106" t="str">
            <v>OK</v>
          </cell>
          <cell r="H106" t="str">
            <v>OK</v>
          </cell>
          <cell r="I106">
            <v>0</v>
          </cell>
          <cell r="J106">
            <v>8.3805566818181827</v>
          </cell>
          <cell r="K106">
            <v>0</v>
          </cell>
          <cell r="L106">
            <v>0</v>
          </cell>
          <cell r="M106">
            <v>7.4999999999999997E-3</v>
          </cell>
          <cell r="N106" t="str">
            <v>No</v>
          </cell>
          <cell r="O106" t="str">
            <v>OK</v>
          </cell>
          <cell r="P106" t="str">
            <v>3093 0003</v>
          </cell>
        </row>
        <row r="107">
          <cell r="B107" t="str">
            <v>C0035</v>
          </cell>
          <cell r="C107" t="str">
            <v>Select Power Blue - New</v>
          </cell>
          <cell r="D107" t="str">
            <v>Christeyns</v>
          </cell>
          <cell r="E107" t="str">
            <v>C0035</v>
          </cell>
          <cell r="F107" t="str">
            <v>Approved</v>
          </cell>
          <cell r="G107" t="str">
            <v>OK</v>
          </cell>
          <cell r="H107" t="str">
            <v>OK</v>
          </cell>
          <cell r="I107">
            <v>0</v>
          </cell>
          <cell r="J107">
            <v>21.798499999999997</v>
          </cell>
          <cell r="K107">
            <v>0</v>
          </cell>
          <cell r="L107">
            <v>0</v>
          </cell>
          <cell r="M107">
            <v>2.2511999999999997E-2</v>
          </cell>
          <cell r="N107" t="str">
            <v>No</v>
          </cell>
          <cell r="O107" t="str">
            <v>OK</v>
          </cell>
          <cell r="P107" t="str">
            <v>3093 0003</v>
          </cell>
        </row>
        <row r="108">
          <cell r="B108" t="str">
            <v>C0036</v>
          </cell>
          <cell r="C108" t="str">
            <v>Crystal Blue</v>
          </cell>
          <cell r="D108" t="str">
            <v>Christeyns</v>
          </cell>
          <cell r="E108" t="str">
            <v>C0036</v>
          </cell>
          <cell r="F108" t="str">
            <v>Approved</v>
          </cell>
          <cell r="G108" t="str">
            <v>OK</v>
          </cell>
          <cell r="H108" t="str">
            <v>OK</v>
          </cell>
          <cell r="I108">
            <v>0</v>
          </cell>
          <cell r="J108">
            <v>3612.8838117800069</v>
          </cell>
          <cell r="K108">
            <v>0</v>
          </cell>
          <cell r="L108">
            <v>5.2569999999999999E-2</v>
          </cell>
          <cell r="M108">
            <v>8.6250000000000007E-3</v>
          </cell>
          <cell r="N108" t="str">
            <v>No</v>
          </cell>
          <cell r="O108" t="str">
            <v>Not approved</v>
          </cell>
          <cell r="P108">
            <v>0</v>
          </cell>
        </row>
        <row r="109">
          <cell r="B109" t="str">
            <v>C0037</v>
          </cell>
          <cell r="C109" t="str">
            <v>Multi Blue</v>
          </cell>
          <cell r="D109" t="str">
            <v>Christeyns</v>
          </cell>
          <cell r="E109" t="str">
            <v>C0037</v>
          </cell>
          <cell r="F109" t="str">
            <v>Approved</v>
          </cell>
          <cell r="G109" t="str">
            <v>OK</v>
          </cell>
          <cell r="H109" t="str">
            <v>OK</v>
          </cell>
          <cell r="I109">
            <v>0</v>
          </cell>
          <cell r="J109">
            <v>1270.5012338355366</v>
          </cell>
          <cell r="K109">
            <v>0</v>
          </cell>
          <cell r="L109">
            <v>0</v>
          </cell>
          <cell r="M109">
            <v>1.0880999999999998E-2</v>
          </cell>
          <cell r="N109" t="str">
            <v>No</v>
          </cell>
          <cell r="O109" t="str">
            <v>OK</v>
          </cell>
          <cell r="P109" t="str">
            <v>3093 0003</v>
          </cell>
        </row>
        <row r="110">
          <cell r="B110" t="str">
            <v>C0038</v>
          </cell>
          <cell r="C110" t="str">
            <v>Solo Blue</v>
          </cell>
          <cell r="D110" t="str">
            <v>Christeyns</v>
          </cell>
          <cell r="E110" t="str">
            <v>C0038</v>
          </cell>
          <cell r="F110" t="str">
            <v>Approved</v>
          </cell>
          <cell r="G110" t="str">
            <v>OK</v>
          </cell>
          <cell r="H110" t="str">
            <v>OK</v>
          </cell>
          <cell r="I110">
            <v>0</v>
          </cell>
          <cell r="J110">
            <v>2711.5689045187669</v>
          </cell>
          <cell r="K110">
            <v>0</v>
          </cell>
          <cell r="L110">
            <v>0</v>
          </cell>
          <cell r="M110">
            <v>4.6999999999999993E-3</v>
          </cell>
          <cell r="N110" t="str">
            <v>No</v>
          </cell>
          <cell r="O110" t="str">
            <v>Not approved</v>
          </cell>
          <cell r="P110">
            <v>0</v>
          </cell>
        </row>
        <row r="111">
          <cell r="B111" t="str">
            <v>C0039</v>
          </cell>
          <cell r="C111" t="str">
            <v>Osmafin Perfect</v>
          </cell>
          <cell r="D111" t="str">
            <v>Christeyns</v>
          </cell>
          <cell r="E111" t="str">
            <v>C0039</v>
          </cell>
          <cell r="F111" t="str">
            <v>Approved</v>
          </cell>
          <cell r="G111" t="str">
            <v>OK</v>
          </cell>
          <cell r="H111" t="str">
            <v>OK</v>
          </cell>
          <cell r="I111">
            <v>0.05</v>
          </cell>
          <cell r="J111">
            <v>2308.4837846873957</v>
          </cell>
          <cell r="K111">
            <v>0</v>
          </cell>
          <cell r="L111">
            <v>0</v>
          </cell>
          <cell r="M111">
            <v>5.0000000000000001E-4</v>
          </cell>
          <cell r="N111" t="str">
            <v>No</v>
          </cell>
          <cell r="O111" t="str">
            <v>Not approved</v>
          </cell>
          <cell r="P111">
            <v>0</v>
          </cell>
        </row>
        <row r="112">
          <cell r="B112" t="str">
            <v>C0040</v>
          </cell>
          <cell r="C112" t="str">
            <v>Natriumhypoklorit</v>
          </cell>
          <cell r="D112" t="str">
            <v>Christeyns</v>
          </cell>
          <cell r="E112" t="str">
            <v>C0040</v>
          </cell>
          <cell r="F112" t="str">
            <v>Approved</v>
          </cell>
          <cell r="G112" t="str">
            <v>OK</v>
          </cell>
          <cell r="H112" t="str">
            <v>OK</v>
          </cell>
          <cell r="I112">
            <v>0</v>
          </cell>
          <cell r="J112">
            <v>10.065</v>
          </cell>
          <cell r="K112">
            <v>130</v>
          </cell>
          <cell r="L112">
            <v>0</v>
          </cell>
          <cell r="M112">
            <v>0</v>
          </cell>
          <cell r="N112" t="str">
            <v>Yes</v>
          </cell>
          <cell r="O112" t="str">
            <v>Not approved</v>
          </cell>
          <cell r="P112">
            <v>0</v>
          </cell>
        </row>
        <row r="113">
          <cell r="B113" t="str">
            <v>C0041</v>
          </cell>
          <cell r="C113" t="str">
            <v>Select Detergent Blue</v>
          </cell>
          <cell r="D113" t="str">
            <v>Christeyns</v>
          </cell>
          <cell r="E113" t="str">
            <v>C0041</v>
          </cell>
          <cell r="F113" t="str">
            <v>Approved</v>
          </cell>
          <cell r="G113" t="str">
            <v>OK</v>
          </cell>
          <cell r="H113" t="str">
            <v>OK</v>
          </cell>
          <cell r="I113">
            <v>0</v>
          </cell>
          <cell r="J113">
            <v>5621.8714253100916</v>
          </cell>
          <cell r="K113">
            <v>0</v>
          </cell>
          <cell r="L113">
            <v>6.7257699999999994E-4</v>
          </cell>
          <cell r="M113">
            <v>4.5405000000000001E-2</v>
          </cell>
          <cell r="N113" t="str">
            <v>No</v>
          </cell>
          <cell r="O113" t="str">
            <v>OK</v>
          </cell>
          <cell r="P113" t="str">
            <v>3093 0003</v>
          </cell>
        </row>
        <row r="114">
          <cell r="B114" t="str">
            <v>C0042</v>
          </cell>
          <cell r="C114" t="str">
            <v>Green R Soft</v>
          </cell>
          <cell r="D114" t="str">
            <v>Christeyns</v>
          </cell>
          <cell r="E114" t="str">
            <v>C0042</v>
          </cell>
          <cell r="F114" t="str">
            <v>Approved</v>
          </cell>
          <cell r="G114" t="str">
            <v>OK</v>
          </cell>
          <cell r="H114" t="str">
            <v>OK</v>
          </cell>
          <cell r="I114">
            <v>0</v>
          </cell>
          <cell r="J114">
            <v>52.618000000000023</v>
          </cell>
          <cell r="K114">
            <v>0</v>
          </cell>
          <cell r="L114">
            <v>0</v>
          </cell>
          <cell r="M114">
            <v>0</v>
          </cell>
          <cell r="N114" t="str">
            <v>No</v>
          </cell>
          <cell r="O114" t="str">
            <v>OK</v>
          </cell>
          <cell r="P114" t="str">
            <v>3093 0003</v>
          </cell>
        </row>
        <row r="115">
          <cell r="B115" t="str">
            <v>C0043</v>
          </cell>
          <cell r="C115" t="str">
            <v>Hydrox</v>
          </cell>
          <cell r="D115" t="str">
            <v>Christeyns</v>
          </cell>
          <cell r="E115" t="str">
            <v>C0043</v>
          </cell>
          <cell r="F115" t="str">
            <v>Approved</v>
          </cell>
          <cell r="G115" t="str">
            <v>OK</v>
          </cell>
          <cell r="H115" t="str">
            <v>OK</v>
          </cell>
          <cell r="I115">
            <v>0</v>
          </cell>
          <cell r="J115">
            <v>8.75</v>
          </cell>
          <cell r="K115">
            <v>0</v>
          </cell>
          <cell r="L115">
            <v>1.34E-3</v>
          </cell>
          <cell r="M115">
            <v>4.3749999999999995E-3</v>
          </cell>
          <cell r="N115" t="str">
            <v>No</v>
          </cell>
          <cell r="O115" t="str">
            <v>Not approved</v>
          </cell>
          <cell r="P115">
            <v>0</v>
          </cell>
        </row>
        <row r="116">
          <cell r="B116" t="str">
            <v>C0044</v>
          </cell>
          <cell r="C116" t="str">
            <v>Smart Degreaser</v>
          </cell>
          <cell r="D116" t="str">
            <v>Christeyns</v>
          </cell>
          <cell r="E116" t="str">
            <v>C0044</v>
          </cell>
          <cell r="F116" t="str">
            <v>Approved</v>
          </cell>
          <cell r="G116" t="str">
            <v>OK</v>
          </cell>
          <cell r="H116" t="str">
            <v>OK</v>
          </cell>
          <cell r="I116">
            <v>0</v>
          </cell>
          <cell r="J116">
            <v>3838.3283426724702</v>
          </cell>
          <cell r="K116">
            <v>0</v>
          </cell>
          <cell r="L116">
            <v>0</v>
          </cell>
          <cell r="M116">
            <v>1.89E-2</v>
          </cell>
          <cell r="N116" t="str">
            <v>No</v>
          </cell>
          <cell r="O116" t="str">
            <v>Not approved</v>
          </cell>
          <cell r="P116">
            <v>0</v>
          </cell>
        </row>
        <row r="117">
          <cell r="B117" t="str">
            <v>C0045</v>
          </cell>
          <cell r="C117" t="str">
            <v>Mulan Extreme</v>
          </cell>
          <cell r="D117" t="str">
            <v>Christeyns</v>
          </cell>
          <cell r="E117" t="str">
            <v>C0045</v>
          </cell>
          <cell r="F117" t="str">
            <v>Approved</v>
          </cell>
          <cell r="G117" t="str">
            <v>OK</v>
          </cell>
          <cell r="H117" t="str">
            <v>OK</v>
          </cell>
          <cell r="I117">
            <v>0</v>
          </cell>
          <cell r="J117">
            <v>2046.2962962962961</v>
          </cell>
          <cell r="K117">
            <v>0</v>
          </cell>
          <cell r="L117">
            <v>0</v>
          </cell>
          <cell r="M117">
            <v>0.15</v>
          </cell>
          <cell r="N117" t="str">
            <v>No</v>
          </cell>
          <cell r="O117" t="str">
            <v>Not approved</v>
          </cell>
          <cell r="P117">
            <v>0</v>
          </cell>
        </row>
        <row r="118">
          <cell r="B118" t="str">
            <v>C0046</v>
          </cell>
          <cell r="C118" t="str">
            <v>Neutrapur Forte</v>
          </cell>
          <cell r="D118" t="str">
            <v>Christeyns</v>
          </cell>
          <cell r="E118" t="str">
            <v>C0046</v>
          </cell>
          <cell r="F118" t="str">
            <v>Approved</v>
          </cell>
          <cell r="G118" t="str">
            <v>OK</v>
          </cell>
          <cell r="H118" t="str">
            <v>OK</v>
          </cell>
          <cell r="I118">
            <v>0</v>
          </cell>
          <cell r="J118">
            <v>195</v>
          </cell>
          <cell r="K118">
            <v>0</v>
          </cell>
          <cell r="L118">
            <v>0</v>
          </cell>
          <cell r="M118">
            <v>0</v>
          </cell>
          <cell r="N118" t="str">
            <v>no</v>
          </cell>
          <cell r="O118" t="str">
            <v>Not approved</v>
          </cell>
          <cell r="P118">
            <v>0</v>
          </cell>
        </row>
        <row r="119">
          <cell r="B119" t="str">
            <v>C0047</v>
          </cell>
          <cell r="C119" t="str">
            <v>X-Tend</v>
          </cell>
          <cell r="D119" t="str">
            <v>Christeyns</v>
          </cell>
          <cell r="E119" t="str">
            <v>C0047</v>
          </cell>
          <cell r="F119" t="str">
            <v>Approved</v>
          </cell>
          <cell r="G119" t="str">
            <v>OK</v>
          </cell>
          <cell r="H119" t="str">
            <v>OK</v>
          </cell>
          <cell r="I119">
            <v>0.17</v>
          </cell>
          <cell r="J119">
            <v>72049.923946110386</v>
          </cell>
          <cell r="K119">
            <v>0</v>
          </cell>
          <cell r="L119">
            <v>4.9560000000000003E-3</v>
          </cell>
          <cell r="M119">
            <v>0.17</v>
          </cell>
          <cell r="N119" t="str">
            <v>No</v>
          </cell>
          <cell r="O119" t="str">
            <v>Not approved</v>
          </cell>
          <cell r="P119">
            <v>0</v>
          </cell>
        </row>
        <row r="120">
          <cell r="B120" t="str">
            <v>C0048</v>
          </cell>
          <cell r="C120" t="str">
            <v>Green r stain wash power</v>
          </cell>
          <cell r="D120" t="str">
            <v>Christeyns</v>
          </cell>
          <cell r="E120" t="str">
            <v>C0048</v>
          </cell>
          <cell r="F120" t="str">
            <v>Approved</v>
          </cell>
          <cell r="G120" t="str">
            <v>OK</v>
          </cell>
          <cell r="H120" t="str">
            <v>OK</v>
          </cell>
          <cell r="I120">
            <v>5.0000000000000001E-3</v>
          </cell>
          <cell r="J120">
            <v>647.30916152631733</v>
          </cell>
          <cell r="K120">
            <v>0</v>
          </cell>
          <cell r="L120">
            <v>0</v>
          </cell>
          <cell r="M120">
            <v>5.0251500000000004E-2</v>
          </cell>
          <cell r="N120" t="str">
            <v>no</v>
          </cell>
          <cell r="O120" t="str">
            <v>Not approved</v>
          </cell>
          <cell r="P120">
            <v>0</v>
          </cell>
        </row>
        <row r="121">
          <cell r="B121" t="str">
            <v>C0049</v>
          </cell>
          <cell r="C121" t="str">
            <v>Green r stain wash oxy</v>
          </cell>
          <cell r="D121" t="str">
            <v>Christeyns</v>
          </cell>
          <cell r="E121" t="str">
            <v>C0049</v>
          </cell>
          <cell r="F121" t="str">
            <v>Approved</v>
          </cell>
          <cell r="G121" t="str">
            <v>OK</v>
          </cell>
          <cell r="H121" t="str">
            <v>OK</v>
          </cell>
          <cell r="I121">
            <v>0</v>
          </cell>
          <cell r="J121">
            <v>181.41166502463051</v>
          </cell>
          <cell r="K121">
            <v>0</v>
          </cell>
          <cell r="L121">
            <v>1.8210320000000002E-3</v>
          </cell>
          <cell r="M121">
            <v>5.4780000000000002E-3</v>
          </cell>
          <cell r="N121" t="str">
            <v>No</v>
          </cell>
          <cell r="O121" t="str">
            <v>Not approved</v>
          </cell>
          <cell r="P121">
            <v>0</v>
          </cell>
        </row>
        <row r="122">
          <cell r="B122" t="str">
            <v>C0050</v>
          </cell>
          <cell r="C122" t="str">
            <v>Smart Color</v>
          </cell>
          <cell r="D122" t="str">
            <v>Christeyns</v>
          </cell>
          <cell r="E122" t="str">
            <v>C0050</v>
          </cell>
          <cell r="F122" t="str">
            <v>Approved</v>
          </cell>
          <cell r="G122" t="str">
            <v>OK</v>
          </cell>
          <cell r="H122" t="str">
            <v>OK</v>
          </cell>
          <cell r="I122">
            <v>1.475E-3</v>
          </cell>
          <cell r="J122">
            <v>424.30208333333331</v>
          </cell>
          <cell r="K122">
            <v>0</v>
          </cell>
          <cell r="L122">
            <v>0</v>
          </cell>
          <cell r="M122">
            <v>2.9499999999999999E-5</v>
          </cell>
          <cell r="N122" t="str">
            <v>no</v>
          </cell>
          <cell r="O122" t="str">
            <v>Not approved</v>
          </cell>
          <cell r="P122">
            <v>0</v>
          </cell>
        </row>
        <row r="123">
          <cell r="B123" t="str">
            <v>C0051</v>
          </cell>
          <cell r="C123" t="str">
            <v>Osmafin Aquablock Free</v>
          </cell>
          <cell r="D123" t="str">
            <v>Christeyns</v>
          </cell>
          <cell r="E123" t="str">
            <v>C0051</v>
          </cell>
          <cell r="F123" t="str">
            <v>Approved</v>
          </cell>
          <cell r="G123" t="str">
            <v>OK</v>
          </cell>
          <cell r="H123" t="str">
            <v>OK</v>
          </cell>
          <cell r="I123">
            <v>0</v>
          </cell>
          <cell r="J123">
            <v>1549.702</v>
          </cell>
          <cell r="K123">
            <v>0</v>
          </cell>
          <cell r="L123">
            <v>0</v>
          </cell>
          <cell r="M123">
            <v>3.0927199999999998E-2</v>
          </cell>
          <cell r="N123" t="str">
            <v>No</v>
          </cell>
          <cell r="O123" t="str">
            <v>Not approved</v>
          </cell>
          <cell r="P123">
            <v>0</v>
          </cell>
        </row>
        <row r="124">
          <cell r="B124" t="str">
            <v>C0052</v>
          </cell>
          <cell r="C124" t="str">
            <v>Cool (PureSan) EPIC Blue</v>
          </cell>
          <cell r="D124" t="str">
            <v>Christeyns</v>
          </cell>
          <cell r="E124" t="str">
            <v>C0052</v>
          </cell>
          <cell r="F124" t="str">
            <v>Approved</v>
          </cell>
          <cell r="G124" t="str">
            <v>OK</v>
          </cell>
          <cell r="H124" t="str">
            <v>OK</v>
          </cell>
          <cell r="I124">
            <v>0</v>
          </cell>
          <cell r="J124">
            <v>1254.1539682539683</v>
          </cell>
          <cell r="K124">
            <v>0</v>
          </cell>
          <cell r="L124">
            <v>2.4291499999999997E-3</v>
          </cell>
          <cell r="M124">
            <v>0.11364999999999999</v>
          </cell>
          <cell r="N124" t="str">
            <v>No</v>
          </cell>
          <cell r="O124" t="str">
            <v>Not approved</v>
          </cell>
          <cell r="P124">
            <v>0</v>
          </cell>
        </row>
        <row r="125">
          <cell r="B125" t="str">
            <v>C0053</v>
          </cell>
          <cell r="C125" t="str">
            <v>EPIC Core</v>
          </cell>
          <cell r="D125" t="str">
            <v>Christeyns</v>
          </cell>
          <cell r="E125" t="str">
            <v>C0053</v>
          </cell>
          <cell r="F125" t="str">
            <v>Approved</v>
          </cell>
          <cell r="G125" t="str">
            <v>OK</v>
          </cell>
          <cell r="H125" t="str">
            <v>OK</v>
          </cell>
          <cell r="I125">
            <v>0.64922000004000013</v>
          </cell>
          <cell r="J125">
            <v>4728.7591268556953</v>
          </cell>
          <cell r="K125">
            <v>0</v>
          </cell>
          <cell r="L125">
            <v>0</v>
          </cell>
          <cell r="M125">
            <v>1.7820000004000001E-3</v>
          </cell>
          <cell r="N125" t="str">
            <v>No</v>
          </cell>
          <cell r="O125" t="str">
            <v>Not approved</v>
          </cell>
          <cell r="P125">
            <v>0</v>
          </cell>
        </row>
        <row r="126">
          <cell r="B126" t="str">
            <v>C0054</v>
          </cell>
          <cell r="C126" t="str">
            <v>EPIC Boost HC</v>
          </cell>
          <cell r="D126" t="str">
            <v>Christeyns</v>
          </cell>
          <cell r="E126" t="str">
            <v>C0054</v>
          </cell>
          <cell r="F126" t="str">
            <v>Approved</v>
          </cell>
          <cell r="G126" t="str">
            <v>OK</v>
          </cell>
          <cell r="H126" t="str">
            <v>OK</v>
          </cell>
          <cell r="I126">
            <v>4.8659400000400002</v>
          </cell>
          <cell r="J126">
            <v>5338.0899306210185</v>
          </cell>
          <cell r="K126">
            <v>0</v>
          </cell>
          <cell r="L126">
            <v>0</v>
          </cell>
          <cell r="M126">
            <v>6.0400000039999996E-4</v>
          </cell>
          <cell r="N126" t="str">
            <v>No</v>
          </cell>
          <cell r="O126" t="str">
            <v>Not approved</v>
          </cell>
          <cell r="P126">
            <v>0</v>
          </cell>
        </row>
        <row r="127">
          <cell r="B127" t="str">
            <v>C0055</v>
          </cell>
          <cell r="C127" t="str">
            <v>EPIC Boost HO</v>
          </cell>
          <cell r="D127" t="str">
            <v>Christeyns</v>
          </cell>
          <cell r="E127" t="str">
            <v>C0055</v>
          </cell>
          <cell r="F127" t="str">
            <v>Approved</v>
          </cell>
          <cell r="G127" t="str">
            <v>OK</v>
          </cell>
          <cell r="H127" t="str">
            <v>OK</v>
          </cell>
          <cell r="I127">
            <v>0.39822000003999997</v>
          </cell>
          <cell r="J127">
            <v>2681.6374642628862</v>
          </cell>
          <cell r="K127">
            <v>0</v>
          </cell>
          <cell r="L127">
            <v>0</v>
          </cell>
          <cell r="M127">
            <v>3.8320000003999998E-3</v>
          </cell>
          <cell r="N127" t="str">
            <v>No</v>
          </cell>
          <cell r="O127" t="str">
            <v>Not approved</v>
          </cell>
          <cell r="P127">
            <v>0</v>
          </cell>
        </row>
        <row r="128">
          <cell r="B128" t="str">
            <v>C0056</v>
          </cell>
          <cell r="C128" t="str">
            <v>EPIC L</v>
          </cell>
          <cell r="D128" t="str">
            <v>Christeyns</v>
          </cell>
          <cell r="E128" t="str">
            <v>C0056</v>
          </cell>
          <cell r="F128" t="str">
            <v>Approved</v>
          </cell>
          <cell r="G128" t="str">
            <v>OK</v>
          </cell>
          <cell r="H128" t="str">
            <v>OK</v>
          </cell>
          <cell r="I128">
            <v>0.1</v>
          </cell>
          <cell r="J128">
            <v>1390.8133046141859</v>
          </cell>
          <cell r="K128">
            <v>0</v>
          </cell>
          <cell r="L128">
            <v>0</v>
          </cell>
          <cell r="M128">
            <v>1.4999999999999999E-2</v>
          </cell>
          <cell r="N128" t="str">
            <v>No</v>
          </cell>
          <cell r="O128" t="str">
            <v>Not approved</v>
          </cell>
          <cell r="P128">
            <v>0</v>
          </cell>
        </row>
        <row r="129">
          <cell r="B129" t="str">
            <v>C0057</v>
          </cell>
          <cell r="C129" t="str">
            <v>EPIC P</v>
          </cell>
          <cell r="D129" t="str">
            <v>Christeyns</v>
          </cell>
          <cell r="E129" t="str">
            <v>C0057</v>
          </cell>
          <cell r="F129" t="str">
            <v>Approved</v>
          </cell>
          <cell r="G129" t="str">
            <v>OK</v>
          </cell>
          <cell r="H129" t="str">
            <v>OK</v>
          </cell>
          <cell r="I129">
            <v>0.70000000000000007</v>
          </cell>
          <cell r="J129">
            <v>5927.491172316385</v>
          </cell>
          <cell r="K129">
            <v>0</v>
          </cell>
          <cell r="L129">
            <v>0</v>
          </cell>
          <cell r="M129">
            <v>0</v>
          </cell>
          <cell r="N129" t="str">
            <v>No</v>
          </cell>
          <cell r="O129" t="str">
            <v>Not approved</v>
          </cell>
          <cell r="P129">
            <v>0</v>
          </cell>
        </row>
        <row r="130">
          <cell r="B130" t="str">
            <v>C0058</v>
          </cell>
          <cell r="C130" t="str">
            <v>EPIC A</v>
          </cell>
          <cell r="D130" t="str">
            <v>Christeyns</v>
          </cell>
          <cell r="E130" t="str">
            <v>C0058</v>
          </cell>
          <cell r="F130" t="str">
            <v>Approved</v>
          </cell>
          <cell r="G130" t="str">
            <v>OK</v>
          </cell>
          <cell r="H130" t="str">
            <v>OK</v>
          </cell>
          <cell r="I130">
            <v>0</v>
          </cell>
          <cell r="J130">
            <v>199.10996610219419</v>
          </cell>
          <cell r="K130">
            <v>0</v>
          </cell>
          <cell r="L130">
            <v>0</v>
          </cell>
          <cell r="M130">
            <v>0.01</v>
          </cell>
          <cell r="N130" t="str">
            <v>No</v>
          </cell>
          <cell r="O130" t="str">
            <v>Not approved</v>
          </cell>
          <cell r="P130">
            <v>0</v>
          </cell>
        </row>
        <row r="131">
          <cell r="B131" t="str">
            <v>C0059</v>
          </cell>
          <cell r="C131" t="str">
            <v>EPIC C</v>
          </cell>
          <cell r="D131" t="str">
            <v>Christeyns</v>
          </cell>
          <cell r="E131" t="str">
            <v>C0059</v>
          </cell>
          <cell r="F131" t="str">
            <v>Approved</v>
          </cell>
          <cell r="G131" t="str">
            <v>OK</v>
          </cell>
          <cell r="H131" t="str">
            <v>OK</v>
          </cell>
          <cell r="I131">
            <v>0</v>
          </cell>
          <cell r="J131">
            <v>226.63774905987822</v>
          </cell>
          <cell r="K131">
            <v>0</v>
          </cell>
          <cell r="L131">
            <v>0</v>
          </cell>
          <cell r="M131">
            <v>0.03</v>
          </cell>
          <cell r="N131" t="str">
            <v>No</v>
          </cell>
          <cell r="O131" t="str">
            <v>Not approved</v>
          </cell>
          <cell r="P131">
            <v>0</v>
          </cell>
        </row>
        <row r="132">
          <cell r="B132" t="str">
            <v>C0060</v>
          </cell>
          <cell r="C132" t="str">
            <v>EPIC O</v>
          </cell>
          <cell r="D132" t="str">
            <v>Christeyns</v>
          </cell>
          <cell r="E132" t="str">
            <v>C0060</v>
          </cell>
          <cell r="F132" t="str">
            <v>Approved</v>
          </cell>
          <cell r="G132" t="str">
            <v>OK</v>
          </cell>
          <cell r="H132" t="str">
            <v>OK</v>
          </cell>
          <cell r="I132">
            <v>2.7982510999999999</v>
          </cell>
          <cell r="J132">
            <v>2197.9370861147472</v>
          </cell>
          <cell r="K132">
            <v>0</v>
          </cell>
          <cell r="L132">
            <v>0</v>
          </cell>
          <cell r="M132">
            <v>1.1100000000000001E-7</v>
          </cell>
          <cell r="N132" t="str">
            <v>No</v>
          </cell>
          <cell r="O132" t="str">
            <v>Not approved</v>
          </cell>
          <cell r="P132">
            <v>0</v>
          </cell>
        </row>
        <row r="133">
          <cell r="B133" t="e">
            <v>#N/A</v>
          </cell>
          <cell r="C133" t="e">
            <v>#N/A</v>
          </cell>
          <cell r="D133" t="e">
            <v>#N/A</v>
          </cell>
          <cell r="E133" t="e">
            <v>#N/A</v>
          </cell>
          <cell r="F133" t="e">
            <v>#N/A</v>
          </cell>
          <cell r="G133" t="e">
            <v>#N/A</v>
          </cell>
          <cell r="H133" t="e">
            <v>#N/A</v>
          </cell>
          <cell r="I133" t="e">
            <v>#N/A</v>
          </cell>
          <cell r="J133" t="e">
            <v>#N/A</v>
          </cell>
          <cell r="K133" t="e">
            <v>#N/A</v>
          </cell>
          <cell r="L133" t="e">
            <v>#N/A</v>
          </cell>
          <cell r="M133" t="e">
            <v>#N/A</v>
          </cell>
          <cell r="N133" t="e">
            <v>#N/A</v>
          </cell>
          <cell r="O133" t="e">
            <v>#N/A</v>
          </cell>
          <cell r="P133" t="e">
            <v>#N/A</v>
          </cell>
        </row>
        <row r="134">
          <cell r="B134" t="e">
            <v>#N/A</v>
          </cell>
          <cell r="C134" t="e">
            <v>#N/A</v>
          </cell>
          <cell r="D134" t="e">
            <v>#N/A</v>
          </cell>
          <cell r="E134" t="e">
            <v>#N/A</v>
          </cell>
          <cell r="F134" t="e">
            <v>#N/A</v>
          </cell>
          <cell r="G134" t="e">
            <v>#N/A</v>
          </cell>
          <cell r="H134" t="e">
            <v>#N/A</v>
          </cell>
          <cell r="I134" t="e">
            <v>#N/A</v>
          </cell>
          <cell r="J134" t="e">
            <v>#N/A</v>
          </cell>
          <cell r="K134" t="e">
            <v>#N/A</v>
          </cell>
          <cell r="L134" t="e">
            <v>#N/A</v>
          </cell>
          <cell r="M134" t="e">
            <v>#N/A</v>
          </cell>
          <cell r="N134" t="e">
            <v>#N/A</v>
          </cell>
          <cell r="O134" t="e">
            <v>#N/A</v>
          </cell>
          <cell r="P134" t="e">
            <v>#N/A</v>
          </cell>
        </row>
        <row r="135">
          <cell r="B135" t="e">
            <v>#N/A</v>
          </cell>
          <cell r="C135" t="e">
            <v>#N/A</v>
          </cell>
          <cell r="D135" t="e">
            <v>#N/A</v>
          </cell>
          <cell r="E135" t="e">
            <v>#N/A</v>
          </cell>
          <cell r="F135" t="e">
            <v>#N/A</v>
          </cell>
          <cell r="G135" t="e">
            <v>#N/A</v>
          </cell>
          <cell r="H135" t="e">
            <v>#N/A</v>
          </cell>
          <cell r="I135" t="e">
            <v>#N/A</v>
          </cell>
          <cell r="J135" t="e">
            <v>#N/A</v>
          </cell>
          <cell r="K135" t="e">
            <v>#N/A</v>
          </cell>
          <cell r="L135" t="e">
            <v>#N/A</v>
          </cell>
          <cell r="M135" t="e">
            <v>#N/A</v>
          </cell>
          <cell r="N135" t="e">
            <v>#N/A</v>
          </cell>
          <cell r="O135" t="e">
            <v>#N/A</v>
          </cell>
          <cell r="P135" t="e">
            <v>#N/A</v>
          </cell>
        </row>
        <row r="136">
          <cell r="B136" t="e">
            <v>#N/A</v>
          </cell>
          <cell r="C136" t="e">
            <v>#N/A</v>
          </cell>
          <cell r="D136" t="e">
            <v>#N/A</v>
          </cell>
          <cell r="E136" t="e">
            <v>#N/A</v>
          </cell>
          <cell r="F136" t="e">
            <v>#N/A</v>
          </cell>
          <cell r="G136" t="e">
            <v>#N/A</v>
          </cell>
          <cell r="H136" t="e">
            <v>#N/A</v>
          </cell>
          <cell r="I136" t="e">
            <v>#N/A</v>
          </cell>
          <cell r="J136" t="e">
            <v>#N/A</v>
          </cell>
          <cell r="K136" t="e">
            <v>#N/A</v>
          </cell>
          <cell r="L136" t="e">
            <v>#N/A</v>
          </cell>
          <cell r="M136" t="e">
            <v>#N/A</v>
          </cell>
          <cell r="N136" t="e">
            <v>#N/A</v>
          </cell>
          <cell r="O136" t="e">
            <v>#N/A</v>
          </cell>
          <cell r="P136" t="e">
            <v>#N/A</v>
          </cell>
        </row>
        <row r="137">
          <cell r="B137" t="e">
            <v>#N/A</v>
          </cell>
          <cell r="C137" t="e">
            <v>#N/A</v>
          </cell>
          <cell r="D137" t="e">
            <v>#N/A</v>
          </cell>
          <cell r="E137" t="e">
            <v>#N/A</v>
          </cell>
          <cell r="F137" t="e">
            <v>#N/A</v>
          </cell>
          <cell r="G137" t="e">
            <v>#N/A</v>
          </cell>
          <cell r="H137" t="e">
            <v>#N/A</v>
          </cell>
          <cell r="I137" t="e">
            <v>#N/A</v>
          </cell>
          <cell r="J137" t="e">
            <v>#N/A</v>
          </cell>
          <cell r="K137" t="e">
            <v>#N/A</v>
          </cell>
          <cell r="L137" t="e">
            <v>#N/A</v>
          </cell>
          <cell r="M137" t="e">
            <v>#N/A</v>
          </cell>
          <cell r="N137" t="e">
            <v>#N/A</v>
          </cell>
          <cell r="O137" t="e">
            <v>#N/A</v>
          </cell>
          <cell r="P137" t="e">
            <v>#N/A</v>
          </cell>
        </row>
        <row r="138">
          <cell r="B138" t="e">
            <v>#N/A</v>
          </cell>
          <cell r="C138" t="e">
            <v>#N/A</v>
          </cell>
          <cell r="D138" t="e">
            <v>#N/A</v>
          </cell>
          <cell r="E138" t="e">
            <v>#N/A</v>
          </cell>
          <cell r="F138" t="e">
            <v>#N/A</v>
          </cell>
          <cell r="G138" t="e">
            <v>#N/A</v>
          </cell>
          <cell r="H138" t="e">
            <v>#N/A</v>
          </cell>
          <cell r="I138" t="e">
            <v>#N/A</v>
          </cell>
          <cell r="J138" t="e">
            <v>#N/A</v>
          </cell>
          <cell r="K138" t="e">
            <v>#N/A</v>
          </cell>
          <cell r="L138" t="e">
            <v>#N/A</v>
          </cell>
          <cell r="M138" t="e">
            <v>#N/A</v>
          </cell>
          <cell r="N138" t="e">
            <v>#N/A</v>
          </cell>
          <cell r="O138" t="e">
            <v>#N/A</v>
          </cell>
          <cell r="P138" t="e">
            <v>#N/A</v>
          </cell>
        </row>
        <row r="139">
          <cell r="B139" t="e">
            <v>#N/A</v>
          </cell>
          <cell r="C139" t="e">
            <v>#N/A</v>
          </cell>
          <cell r="D139" t="e">
            <v>#N/A</v>
          </cell>
          <cell r="E139" t="e">
            <v>#N/A</v>
          </cell>
          <cell r="F139" t="e">
            <v>#N/A</v>
          </cell>
          <cell r="G139" t="e">
            <v>#N/A</v>
          </cell>
          <cell r="H139" t="e">
            <v>#N/A</v>
          </cell>
          <cell r="I139" t="e">
            <v>#N/A</v>
          </cell>
          <cell r="J139" t="e">
            <v>#N/A</v>
          </cell>
          <cell r="K139" t="e">
            <v>#N/A</v>
          </cell>
          <cell r="L139" t="e">
            <v>#N/A</v>
          </cell>
          <cell r="M139" t="e">
            <v>#N/A</v>
          </cell>
          <cell r="N139" t="e">
            <v>#N/A</v>
          </cell>
          <cell r="O139" t="e">
            <v>#N/A</v>
          </cell>
          <cell r="P139" t="e">
            <v>#N/A</v>
          </cell>
        </row>
        <row r="140">
          <cell r="B140" t="e">
            <v>#N/A</v>
          </cell>
          <cell r="C140" t="e">
            <v>#N/A</v>
          </cell>
          <cell r="D140" t="e">
            <v>#N/A</v>
          </cell>
          <cell r="E140" t="e">
            <v>#N/A</v>
          </cell>
          <cell r="F140" t="e">
            <v>#N/A</v>
          </cell>
          <cell r="G140" t="e">
            <v>#N/A</v>
          </cell>
          <cell r="H140" t="e">
            <v>#N/A</v>
          </cell>
          <cell r="I140" t="e">
            <v>#N/A</v>
          </cell>
          <cell r="J140" t="e">
            <v>#N/A</v>
          </cell>
          <cell r="K140" t="e">
            <v>#N/A</v>
          </cell>
          <cell r="L140" t="e">
            <v>#N/A</v>
          </cell>
          <cell r="M140" t="e">
            <v>#N/A</v>
          </cell>
          <cell r="N140" t="e">
            <v>#N/A</v>
          </cell>
          <cell r="O140" t="e">
            <v>#N/A</v>
          </cell>
          <cell r="P140" t="e">
            <v>#N/A</v>
          </cell>
        </row>
        <row r="141">
          <cell r="B141" t="e">
            <v>#N/A</v>
          </cell>
          <cell r="C141" t="e">
            <v>#N/A</v>
          </cell>
          <cell r="D141" t="e">
            <v>#N/A</v>
          </cell>
          <cell r="E141" t="e">
            <v>#N/A</v>
          </cell>
          <cell r="F141" t="e">
            <v>#N/A</v>
          </cell>
          <cell r="G141" t="e">
            <v>#N/A</v>
          </cell>
          <cell r="H141" t="e">
            <v>#N/A</v>
          </cell>
          <cell r="I141" t="e">
            <v>#N/A</v>
          </cell>
          <cell r="J141" t="e">
            <v>#N/A</v>
          </cell>
          <cell r="K141" t="e">
            <v>#N/A</v>
          </cell>
          <cell r="L141" t="e">
            <v>#N/A</v>
          </cell>
          <cell r="M141" t="e">
            <v>#N/A</v>
          </cell>
          <cell r="N141" t="e">
            <v>#N/A</v>
          </cell>
          <cell r="O141" t="e">
            <v>#N/A</v>
          </cell>
          <cell r="P141" t="e">
            <v>#N/A</v>
          </cell>
        </row>
        <row r="142">
          <cell r="B142" t="e">
            <v>#N/A</v>
          </cell>
          <cell r="C142" t="e">
            <v>#N/A</v>
          </cell>
          <cell r="D142" t="e">
            <v>#N/A</v>
          </cell>
          <cell r="E142" t="e">
            <v>#N/A</v>
          </cell>
          <cell r="F142" t="e">
            <v>#N/A</v>
          </cell>
          <cell r="G142" t="e">
            <v>#N/A</v>
          </cell>
          <cell r="H142" t="e">
            <v>#N/A</v>
          </cell>
          <cell r="I142" t="e">
            <v>#N/A</v>
          </cell>
          <cell r="J142" t="e">
            <v>#N/A</v>
          </cell>
          <cell r="K142" t="e">
            <v>#N/A</v>
          </cell>
          <cell r="L142" t="e">
            <v>#N/A</v>
          </cell>
          <cell r="M142" t="e">
            <v>#N/A</v>
          </cell>
          <cell r="N142" t="e">
            <v>#N/A</v>
          </cell>
          <cell r="O142" t="e">
            <v>#N/A</v>
          </cell>
          <cell r="P142" t="e">
            <v>#N/A</v>
          </cell>
        </row>
        <row r="143">
          <cell r="B143" t="e">
            <v>#N/A</v>
          </cell>
          <cell r="C143" t="e">
            <v>#N/A</v>
          </cell>
          <cell r="D143" t="e">
            <v>#N/A</v>
          </cell>
          <cell r="E143" t="e">
            <v>#N/A</v>
          </cell>
          <cell r="F143" t="e">
            <v>#N/A</v>
          </cell>
          <cell r="G143" t="e">
            <v>#N/A</v>
          </cell>
          <cell r="H143" t="e">
            <v>#N/A</v>
          </cell>
          <cell r="I143" t="e">
            <v>#N/A</v>
          </cell>
          <cell r="J143" t="e">
            <v>#N/A</v>
          </cell>
          <cell r="K143" t="e">
            <v>#N/A</v>
          </cell>
          <cell r="L143" t="e">
            <v>#N/A</v>
          </cell>
          <cell r="M143" t="e">
            <v>#N/A</v>
          </cell>
          <cell r="N143" t="e">
            <v>#N/A</v>
          </cell>
          <cell r="O143" t="e">
            <v>#N/A</v>
          </cell>
          <cell r="P143" t="e">
            <v>#N/A</v>
          </cell>
        </row>
        <row r="144">
          <cell r="B144" t="e">
            <v>#N/A</v>
          </cell>
          <cell r="C144" t="e">
            <v>#N/A</v>
          </cell>
          <cell r="D144" t="e">
            <v>#N/A</v>
          </cell>
          <cell r="E144" t="e">
            <v>#N/A</v>
          </cell>
          <cell r="F144" t="e">
            <v>#N/A</v>
          </cell>
          <cell r="G144" t="e">
            <v>#N/A</v>
          </cell>
          <cell r="H144" t="e">
            <v>#N/A</v>
          </cell>
          <cell r="I144" t="e">
            <v>#N/A</v>
          </cell>
          <cell r="J144" t="e">
            <v>#N/A</v>
          </cell>
          <cell r="K144" t="e">
            <v>#N/A</v>
          </cell>
          <cell r="L144" t="e">
            <v>#N/A</v>
          </cell>
          <cell r="M144" t="e">
            <v>#N/A</v>
          </cell>
          <cell r="N144" t="e">
            <v>#N/A</v>
          </cell>
          <cell r="O144" t="e">
            <v>#N/A</v>
          </cell>
          <cell r="P144" t="e">
            <v>#N/A</v>
          </cell>
        </row>
        <row r="145">
          <cell r="B145" t="e">
            <v>#N/A</v>
          </cell>
          <cell r="C145" t="e">
            <v>#N/A</v>
          </cell>
          <cell r="D145" t="e">
            <v>#N/A</v>
          </cell>
          <cell r="E145" t="e">
            <v>#N/A</v>
          </cell>
          <cell r="F145" t="e">
            <v>#N/A</v>
          </cell>
          <cell r="G145" t="e">
            <v>#N/A</v>
          </cell>
          <cell r="H145" t="e">
            <v>#N/A</v>
          </cell>
          <cell r="I145" t="e">
            <v>#N/A</v>
          </cell>
          <cell r="J145" t="e">
            <v>#N/A</v>
          </cell>
          <cell r="K145" t="e">
            <v>#N/A</v>
          </cell>
          <cell r="L145" t="e">
            <v>#N/A</v>
          </cell>
          <cell r="M145" t="e">
            <v>#N/A</v>
          </cell>
          <cell r="N145" t="e">
            <v>#N/A</v>
          </cell>
          <cell r="O145" t="e">
            <v>#N/A</v>
          </cell>
          <cell r="P145" t="e">
            <v>#N/A</v>
          </cell>
        </row>
        <row r="146">
          <cell r="B146" t="e">
            <v>#N/A</v>
          </cell>
          <cell r="C146" t="e">
            <v>#N/A</v>
          </cell>
          <cell r="D146" t="e">
            <v>#N/A</v>
          </cell>
          <cell r="E146" t="e">
            <v>#N/A</v>
          </cell>
          <cell r="F146" t="e">
            <v>#N/A</v>
          </cell>
          <cell r="G146" t="e">
            <v>#N/A</v>
          </cell>
          <cell r="H146" t="e">
            <v>#N/A</v>
          </cell>
          <cell r="I146" t="e">
            <v>#N/A</v>
          </cell>
          <cell r="J146" t="e">
            <v>#N/A</v>
          </cell>
          <cell r="K146" t="e">
            <v>#N/A</v>
          </cell>
          <cell r="L146" t="e">
            <v>#N/A</v>
          </cell>
          <cell r="M146" t="e">
            <v>#N/A</v>
          </cell>
          <cell r="N146" t="e">
            <v>#N/A</v>
          </cell>
          <cell r="O146" t="e">
            <v>#N/A</v>
          </cell>
          <cell r="P146" t="e">
            <v>#N/A</v>
          </cell>
        </row>
        <row r="147">
          <cell r="B147" t="e">
            <v>#N/A</v>
          </cell>
          <cell r="C147" t="e">
            <v>#N/A</v>
          </cell>
          <cell r="D147" t="e">
            <v>#N/A</v>
          </cell>
          <cell r="E147" t="e">
            <v>#N/A</v>
          </cell>
          <cell r="F147" t="e">
            <v>#N/A</v>
          </cell>
          <cell r="G147" t="e">
            <v>#N/A</v>
          </cell>
          <cell r="H147" t="e">
            <v>#N/A</v>
          </cell>
          <cell r="I147" t="e">
            <v>#N/A</v>
          </cell>
          <cell r="J147" t="e">
            <v>#N/A</v>
          </cell>
          <cell r="K147" t="e">
            <v>#N/A</v>
          </cell>
          <cell r="L147" t="e">
            <v>#N/A</v>
          </cell>
          <cell r="M147" t="e">
            <v>#N/A</v>
          </cell>
          <cell r="N147" t="e">
            <v>#N/A</v>
          </cell>
          <cell r="O147" t="e">
            <v>#N/A</v>
          </cell>
          <cell r="P147" t="e">
            <v>#N/A</v>
          </cell>
        </row>
        <row r="148">
          <cell r="B148" t="e">
            <v>#N/A</v>
          </cell>
          <cell r="C148" t="e">
            <v>#N/A</v>
          </cell>
          <cell r="D148" t="e">
            <v>#N/A</v>
          </cell>
          <cell r="E148" t="e">
            <v>#N/A</v>
          </cell>
          <cell r="F148" t="e">
            <v>#N/A</v>
          </cell>
          <cell r="G148" t="e">
            <v>#N/A</v>
          </cell>
          <cell r="H148" t="e">
            <v>#N/A</v>
          </cell>
          <cell r="I148" t="e">
            <v>#N/A</v>
          </cell>
          <cell r="J148" t="e">
            <v>#N/A</v>
          </cell>
          <cell r="K148" t="e">
            <v>#N/A</v>
          </cell>
          <cell r="L148" t="e">
            <v>#N/A</v>
          </cell>
          <cell r="M148" t="e">
            <v>#N/A</v>
          </cell>
          <cell r="N148" t="e">
            <v>#N/A</v>
          </cell>
          <cell r="O148" t="e">
            <v>#N/A</v>
          </cell>
          <cell r="P148" t="e">
            <v>#N/A</v>
          </cell>
        </row>
        <row r="149">
          <cell r="B149" t="e">
            <v>#N/A</v>
          </cell>
          <cell r="C149" t="e">
            <v>#N/A</v>
          </cell>
          <cell r="D149" t="e">
            <v>#N/A</v>
          </cell>
          <cell r="E149" t="e">
            <v>#N/A</v>
          </cell>
          <cell r="F149" t="e">
            <v>#N/A</v>
          </cell>
          <cell r="G149" t="e">
            <v>#N/A</v>
          </cell>
          <cell r="H149" t="e">
            <v>#N/A</v>
          </cell>
          <cell r="I149" t="e">
            <v>#N/A</v>
          </cell>
          <cell r="J149" t="e">
            <v>#N/A</v>
          </cell>
          <cell r="K149" t="e">
            <v>#N/A</v>
          </cell>
          <cell r="L149" t="e">
            <v>#N/A</v>
          </cell>
          <cell r="M149" t="e">
            <v>#N/A</v>
          </cell>
          <cell r="N149" t="e">
            <v>#N/A</v>
          </cell>
          <cell r="O149" t="e">
            <v>#N/A</v>
          </cell>
          <cell r="P149" t="e">
            <v>#N/A</v>
          </cell>
        </row>
        <row r="150">
          <cell r="B150" t="e">
            <v>#N/A</v>
          </cell>
          <cell r="C150" t="e">
            <v>#N/A</v>
          </cell>
          <cell r="D150" t="e">
            <v>#N/A</v>
          </cell>
          <cell r="E150" t="e">
            <v>#N/A</v>
          </cell>
          <cell r="F150" t="e">
            <v>#N/A</v>
          </cell>
          <cell r="G150" t="e">
            <v>#N/A</v>
          </cell>
          <cell r="H150" t="e">
            <v>#N/A</v>
          </cell>
          <cell r="I150" t="e">
            <v>#N/A</v>
          </cell>
          <cell r="J150" t="e">
            <v>#N/A</v>
          </cell>
          <cell r="K150" t="e">
            <v>#N/A</v>
          </cell>
          <cell r="L150" t="e">
            <v>#N/A</v>
          </cell>
          <cell r="M150" t="e">
            <v>#N/A</v>
          </cell>
          <cell r="N150" t="e">
            <v>#N/A</v>
          </cell>
          <cell r="O150" t="e">
            <v>#N/A</v>
          </cell>
          <cell r="P150" t="e">
            <v>#N/A</v>
          </cell>
        </row>
        <row r="151">
          <cell r="B151" t="e">
            <v>#N/A</v>
          </cell>
          <cell r="C151" t="e">
            <v>#N/A</v>
          </cell>
          <cell r="D151" t="e">
            <v>#N/A</v>
          </cell>
          <cell r="E151" t="e">
            <v>#N/A</v>
          </cell>
          <cell r="F151" t="e">
            <v>#N/A</v>
          </cell>
          <cell r="G151" t="e">
            <v>#N/A</v>
          </cell>
          <cell r="H151" t="e">
            <v>#N/A</v>
          </cell>
          <cell r="I151" t="e">
            <v>#N/A</v>
          </cell>
          <cell r="J151" t="e">
            <v>#N/A</v>
          </cell>
          <cell r="K151" t="e">
            <v>#N/A</v>
          </cell>
          <cell r="L151" t="e">
            <v>#N/A</v>
          </cell>
          <cell r="M151" t="e">
            <v>#N/A</v>
          </cell>
          <cell r="N151" t="e">
            <v>#N/A</v>
          </cell>
          <cell r="O151" t="e">
            <v>#N/A</v>
          </cell>
          <cell r="P151" t="e">
            <v>#N/A</v>
          </cell>
        </row>
        <row r="152">
          <cell r="B152" t="e">
            <v>#N/A</v>
          </cell>
          <cell r="C152" t="e">
            <v>#N/A</v>
          </cell>
          <cell r="D152" t="e">
            <v>#N/A</v>
          </cell>
          <cell r="E152" t="e">
            <v>#N/A</v>
          </cell>
          <cell r="F152" t="e">
            <v>#N/A</v>
          </cell>
          <cell r="G152" t="e">
            <v>#N/A</v>
          </cell>
          <cell r="H152" t="e">
            <v>#N/A</v>
          </cell>
          <cell r="I152" t="e">
            <v>#N/A</v>
          </cell>
          <cell r="J152" t="e">
            <v>#N/A</v>
          </cell>
          <cell r="K152" t="e">
            <v>#N/A</v>
          </cell>
          <cell r="L152" t="e">
            <v>#N/A</v>
          </cell>
          <cell r="M152" t="e">
            <v>#N/A</v>
          </cell>
          <cell r="N152" t="e">
            <v>#N/A</v>
          </cell>
          <cell r="O152" t="e">
            <v>#N/A</v>
          </cell>
          <cell r="P152" t="e">
            <v>#N/A</v>
          </cell>
        </row>
        <row r="153">
          <cell r="B153" t="e">
            <v>#N/A</v>
          </cell>
          <cell r="C153" t="e">
            <v>#N/A</v>
          </cell>
          <cell r="D153" t="e">
            <v>#N/A</v>
          </cell>
          <cell r="E153" t="e">
            <v>#N/A</v>
          </cell>
          <cell r="F153" t="e">
            <v>#N/A</v>
          </cell>
          <cell r="G153" t="e">
            <v>#N/A</v>
          </cell>
          <cell r="H153" t="e">
            <v>#N/A</v>
          </cell>
          <cell r="I153" t="e">
            <v>#N/A</v>
          </cell>
          <cell r="J153" t="e">
            <v>#N/A</v>
          </cell>
          <cell r="K153" t="e">
            <v>#N/A</v>
          </cell>
          <cell r="L153" t="e">
            <v>#N/A</v>
          </cell>
          <cell r="M153" t="e">
            <v>#N/A</v>
          </cell>
          <cell r="N153" t="e">
            <v>#N/A</v>
          </cell>
          <cell r="O153" t="e">
            <v>#N/A</v>
          </cell>
          <cell r="P153" t="e">
            <v>#N/A</v>
          </cell>
        </row>
        <row r="154">
          <cell r="B154" t="e">
            <v>#N/A</v>
          </cell>
          <cell r="C154" t="e">
            <v>#N/A</v>
          </cell>
          <cell r="D154" t="e">
            <v>#N/A</v>
          </cell>
          <cell r="E154" t="e">
            <v>#N/A</v>
          </cell>
          <cell r="F154" t="e">
            <v>#N/A</v>
          </cell>
          <cell r="G154" t="e">
            <v>#N/A</v>
          </cell>
          <cell r="H154" t="e">
            <v>#N/A</v>
          </cell>
          <cell r="I154" t="e">
            <v>#N/A</v>
          </cell>
          <cell r="J154" t="e">
            <v>#N/A</v>
          </cell>
          <cell r="K154" t="e">
            <v>#N/A</v>
          </cell>
          <cell r="L154" t="e">
            <v>#N/A</v>
          </cell>
          <cell r="M154" t="e">
            <v>#N/A</v>
          </cell>
          <cell r="N154" t="e">
            <v>#N/A</v>
          </cell>
          <cell r="O154" t="e">
            <v>#N/A</v>
          </cell>
          <cell r="P154" t="e">
            <v>#N/A</v>
          </cell>
        </row>
        <row r="155">
          <cell r="B155" t="e">
            <v>#N/A</v>
          </cell>
          <cell r="C155" t="e">
            <v>#N/A</v>
          </cell>
          <cell r="D155" t="e">
            <v>#N/A</v>
          </cell>
          <cell r="E155" t="e">
            <v>#N/A</v>
          </cell>
          <cell r="F155" t="e">
            <v>#N/A</v>
          </cell>
          <cell r="G155" t="e">
            <v>#N/A</v>
          </cell>
          <cell r="H155" t="e">
            <v>#N/A</v>
          </cell>
          <cell r="I155" t="e">
            <v>#N/A</v>
          </cell>
          <cell r="J155" t="e">
            <v>#N/A</v>
          </cell>
          <cell r="K155" t="e">
            <v>#N/A</v>
          </cell>
          <cell r="L155" t="e">
            <v>#N/A</v>
          </cell>
          <cell r="M155" t="e">
            <v>#N/A</v>
          </cell>
          <cell r="N155" t="e">
            <v>#N/A</v>
          </cell>
          <cell r="O155" t="e">
            <v>#N/A</v>
          </cell>
          <cell r="P155" t="e">
            <v>#N/A</v>
          </cell>
        </row>
        <row r="156">
          <cell r="B156" t="e">
            <v>#N/A</v>
          </cell>
          <cell r="C156" t="e">
            <v>#N/A</v>
          </cell>
          <cell r="D156" t="e">
            <v>#N/A</v>
          </cell>
          <cell r="E156" t="e">
            <v>#N/A</v>
          </cell>
          <cell r="F156" t="e">
            <v>#N/A</v>
          </cell>
          <cell r="G156" t="e">
            <v>#N/A</v>
          </cell>
          <cell r="H156" t="e">
            <v>#N/A</v>
          </cell>
          <cell r="I156" t="e">
            <v>#N/A</v>
          </cell>
          <cell r="J156" t="e">
            <v>#N/A</v>
          </cell>
          <cell r="K156" t="e">
            <v>#N/A</v>
          </cell>
          <cell r="L156" t="e">
            <v>#N/A</v>
          </cell>
          <cell r="M156" t="e">
            <v>#N/A</v>
          </cell>
          <cell r="N156" t="e">
            <v>#N/A</v>
          </cell>
          <cell r="O156" t="e">
            <v>#N/A</v>
          </cell>
          <cell r="P156" t="e">
            <v>#N/A</v>
          </cell>
        </row>
        <row r="157">
          <cell r="B157" t="e">
            <v>#N/A</v>
          </cell>
          <cell r="C157" t="e">
            <v>#N/A</v>
          </cell>
          <cell r="D157" t="e">
            <v>#N/A</v>
          </cell>
          <cell r="E157" t="e">
            <v>#N/A</v>
          </cell>
          <cell r="F157" t="e">
            <v>#N/A</v>
          </cell>
          <cell r="G157" t="e">
            <v>#N/A</v>
          </cell>
          <cell r="H157" t="e">
            <v>#N/A</v>
          </cell>
          <cell r="I157" t="e">
            <v>#N/A</v>
          </cell>
          <cell r="J157" t="e">
            <v>#N/A</v>
          </cell>
          <cell r="K157" t="e">
            <v>#N/A</v>
          </cell>
          <cell r="L157" t="e">
            <v>#N/A</v>
          </cell>
          <cell r="M157" t="e">
            <v>#N/A</v>
          </cell>
          <cell r="N157" t="e">
            <v>#N/A</v>
          </cell>
          <cell r="O157" t="e">
            <v>#N/A</v>
          </cell>
          <cell r="P157" t="e">
            <v>#N/A</v>
          </cell>
        </row>
        <row r="158">
          <cell r="B158" t="e">
            <v>#N/A</v>
          </cell>
          <cell r="C158" t="e">
            <v>#N/A</v>
          </cell>
          <cell r="D158" t="e">
            <v>#N/A</v>
          </cell>
          <cell r="E158" t="e">
            <v>#N/A</v>
          </cell>
          <cell r="F158" t="e">
            <v>#N/A</v>
          </cell>
          <cell r="G158" t="e">
            <v>#N/A</v>
          </cell>
          <cell r="H158" t="e">
            <v>#N/A</v>
          </cell>
          <cell r="I158" t="e">
            <v>#N/A</v>
          </cell>
          <cell r="J158" t="e">
            <v>#N/A</v>
          </cell>
          <cell r="K158" t="e">
            <v>#N/A</v>
          </cell>
          <cell r="L158" t="e">
            <v>#N/A</v>
          </cell>
          <cell r="M158" t="e">
            <v>#N/A</v>
          </cell>
          <cell r="N158" t="e">
            <v>#N/A</v>
          </cell>
          <cell r="O158" t="e">
            <v>#N/A</v>
          </cell>
          <cell r="P158" t="e">
            <v>#N/A</v>
          </cell>
        </row>
        <row r="159">
          <cell r="B159" t="e">
            <v>#N/A</v>
          </cell>
          <cell r="C159" t="e">
            <v>#N/A</v>
          </cell>
          <cell r="D159" t="e">
            <v>#N/A</v>
          </cell>
          <cell r="E159" t="e">
            <v>#N/A</v>
          </cell>
          <cell r="F159" t="e">
            <v>#N/A</v>
          </cell>
          <cell r="G159" t="e">
            <v>#N/A</v>
          </cell>
          <cell r="H159" t="e">
            <v>#N/A</v>
          </cell>
          <cell r="I159" t="e">
            <v>#N/A</v>
          </cell>
          <cell r="J159" t="e">
            <v>#N/A</v>
          </cell>
          <cell r="K159" t="e">
            <v>#N/A</v>
          </cell>
          <cell r="L159" t="e">
            <v>#N/A</v>
          </cell>
          <cell r="M159" t="e">
            <v>#N/A</v>
          </cell>
          <cell r="N159" t="e">
            <v>#N/A</v>
          </cell>
          <cell r="O159" t="e">
            <v>#N/A</v>
          </cell>
          <cell r="P159" t="e">
            <v>#N/A</v>
          </cell>
        </row>
        <row r="160">
          <cell r="B160" t="e">
            <v>#N/A</v>
          </cell>
          <cell r="C160" t="e">
            <v>#N/A</v>
          </cell>
          <cell r="D160" t="e">
            <v>#N/A</v>
          </cell>
          <cell r="E160" t="e">
            <v>#N/A</v>
          </cell>
          <cell r="F160" t="e">
            <v>#N/A</v>
          </cell>
          <cell r="G160" t="e">
            <v>#N/A</v>
          </cell>
          <cell r="H160" t="e">
            <v>#N/A</v>
          </cell>
          <cell r="I160" t="e">
            <v>#N/A</v>
          </cell>
          <cell r="J160" t="e">
            <v>#N/A</v>
          </cell>
          <cell r="K160" t="e">
            <v>#N/A</v>
          </cell>
          <cell r="L160" t="e">
            <v>#N/A</v>
          </cell>
          <cell r="M160" t="e">
            <v>#N/A</v>
          </cell>
          <cell r="N160" t="e">
            <v>#N/A</v>
          </cell>
          <cell r="O160" t="e">
            <v>#N/A</v>
          </cell>
          <cell r="P160" t="e">
            <v>#N/A</v>
          </cell>
        </row>
        <row r="161">
          <cell r="B161" t="e">
            <v>#N/A</v>
          </cell>
          <cell r="C161" t="e">
            <v>#N/A</v>
          </cell>
          <cell r="D161" t="e">
            <v>#N/A</v>
          </cell>
          <cell r="E161" t="e">
            <v>#N/A</v>
          </cell>
          <cell r="F161" t="e">
            <v>#N/A</v>
          </cell>
          <cell r="G161" t="e">
            <v>#N/A</v>
          </cell>
          <cell r="H161" t="e">
            <v>#N/A</v>
          </cell>
          <cell r="I161" t="e">
            <v>#N/A</v>
          </cell>
          <cell r="J161" t="e">
            <v>#N/A</v>
          </cell>
          <cell r="K161" t="e">
            <v>#N/A</v>
          </cell>
          <cell r="L161" t="e">
            <v>#N/A</v>
          </cell>
          <cell r="M161" t="e">
            <v>#N/A</v>
          </cell>
          <cell r="N161" t="e">
            <v>#N/A</v>
          </cell>
          <cell r="O161" t="e">
            <v>#N/A</v>
          </cell>
          <cell r="P161" t="e">
            <v>#N/A</v>
          </cell>
        </row>
        <row r="162">
          <cell r="B162" t="e">
            <v>#N/A</v>
          </cell>
          <cell r="C162" t="e">
            <v>#N/A</v>
          </cell>
          <cell r="D162" t="e">
            <v>#N/A</v>
          </cell>
          <cell r="E162" t="e">
            <v>#N/A</v>
          </cell>
          <cell r="F162" t="e">
            <v>#N/A</v>
          </cell>
          <cell r="G162" t="e">
            <v>#N/A</v>
          </cell>
          <cell r="H162" t="e">
            <v>#N/A</v>
          </cell>
          <cell r="I162" t="e">
            <v>#N/A</v>
          </cell>
          <cell r="J162" t="e">
            <v>#N/A</v>
          </cell>
          <cell r="K162" t="e">
            <v>#N/A</v>
          </cell>
          <cell r="L162" t="e">
            <v>#N/A</v>
          </cell>
          <cell r="M162" t="e">
            <v>#N/A</v>
          </cell>
          <cell r="N162" t="e">
            <v>#N/A</v>
          </cell>
          <cell r="O162" t="e">
            <v>#N/A</v>
          </cell>
          <cell r="P162" t="e">
            <v>#N/A</v>
          </cell>
        </row>
        <row r="163">
          <cell r="B163" t="e">
            <v>#N/A</v>
          </cell>
          <cell r="C163" t="e">
            <v>#N/A</v>
          </cell>
          <cell r="D163" t="e">
            <v>#N/A</v>
          </cell>
          <cell r="E163" t="e">
            <v>#N/A</v>
          </cell>
          <cell r="F163" t="e">
            <v>#N/A</v>
          </cell>
          <cell r="G163" t="e">
            <v>#N/A</v>
          </cell>
          <cell r="H163" t="e">
            <v>#N/A</v>
          </cell>
          <cell r="I163" t="e">
            <v>#N/A</v>
          </cell>
          <cell r="J163" t="e">
            <v>#N/A</v>
          </cell>
          <cell r="K163" t="e">
            <v>#N/A</v>
          </cell>
          <cell r="L163" t="e">
            <v>#N/A</v>
          </cell>
          <cell r="M163" t="e">
            <v>#N/A</v>
          </cell>
          <cell r="N163" t="e">
            <v>#N/A</v>
          </cell>
          <cell r="O163" t="e">
            <v>#N/A</v>
          </cell>
          <cell r="P163" t="e">
            <v>#N/A</v>
          </cell>
        </row>
        <row r="164">
          <cell r="B164" t="e">
            <v>#N/A</v>
          </cell>
          <cell r="C164" t="e">
            <v>#N/A</v>
          </cell>
          <cell r="D164" t="e">
            <v>#N/A</v>
          </cell>
          <cell r="E164" t="e">
            <v>#N/A</v>
          </cell>
          <cell r="F164" t="e">
            <v>#N/A</v>
          </cell>
          <cell r="G164" t="e">
            <v>#N/A</v>
          </cell>
          <cell r="H164" t="e">
            <v>#N/A</v>
          </cell>
          <cell r="I164" t="e">
            <v>#N/A</v>
          </cell>
          <cell r="J164" t="e">
            <v>#N/A</v>
          </cell>
          <cell r="K164" t="e">
            <v>#N/A</v>
          </cell>
          <cell r="L164" t="e">
            <v>#N/A</v>
          </cell>
          <cell r="M164" t="e">
            <v>#N/A</v>
          </cell>
          <cell r="N164" t="e">
            <v>#N/A</v>
          </cell>
          <cell r="O164" t="e">
            <v>#N/A</v>
          </cell>
          <cell r="P164" t="e">
            <v>#N/A</v>
          </cell>
        </row>
        <row r="165">
          <cell r="B165" t="e">
            <v>#N/A</v>
          </cell>
          <cell r="C165" t="e">
            <v>#N/A</v>
          </cell>
          <cell r="D165" t="e">
            <v>#N/A</v>
          </cell>
          <cell r="E165" t="e">
            <v>#N/A</v>
          </cell>
          <cell r="F165" t="e">
            <v>#N/A</v>
          </cell>
          <cell r="G165" t="e">
            <v>#N/A</v>
          </cell>
          <cell r="H165" t="e">
            <v>#N/A</v>
          </cell>
          <cell r="I165" t="e">
            <v>#N/A</v>
          </cell>
          <cell r="J165" t="e">
            <v>#N/A</v>
          </cell>
          <cell r="K165" t="e">
            <v>#N/A</v>
          </cell>
          <cell r="L165" t="e">
            <v>#N/A</v>
          </cell>
          <cell r="M165" t="e">
            <v>#N/A</v>
          </cell>
          <cell r="N165" t="e">
            <v>#N/A</v>
          </cell>
          <cell r="O165" t="e">
            <v>#N/A</v>
          </cell>
          <cell r="P165" t="e">
            <v>#N/A</v>
          </cell>
        </row>
        <row r="166">
          <cell r="B166" t="e">
            <v>#N/A</v>
          </cell>
          <cell r="C166" t="e">
            <v>#N/A</v>
          </cell>
          <cell r="D166" t="e">
            <v>#N/A</v>
          </cell>
          <cell r="E166" t="e">
            <v>#N/A</v>
          </cell>
          <cell r="F166" t="e">
            <v>#N/A</v>
          </cell>
          <cell r="G166" t="e">
            <v>#N/A</v>
          </cell>
          <cell r="H166" t="e">
            <v>#N/A</v>
          </cell>
          <cell r="I166" t="e">
            <v>#N/A</v>
          </cell>
          <cell r="J166" t="e">
            <v>#N/A</v>
          </cell>
          <cell r="K166" t="e">
            <v>#N/A</v>
          </cell>
          <cell r="L166" t="e">
            <v>#N/A</v>
          </cell>
          <cell r="M166" t="e">
            <v>#N/A</v>
          </cell>
          <cell r="N166" t="e">
            <v>#N/A</v>
          </cell>
          <cell r="O166" t="e">
            <v>#N/A</v>
          </cell>
          <cell r="P166" t="e">
            <v>#N/A</v>
          </cell>
        </row>
        <row r="167">
          <cell r="B167" t="e">
            <v>#N/A</v>
          </cell>
          <cell r="C167" t="e">
            <v>#N/A</v>
          </cell>
          <cell r="D167" t="e">
            <v>#N/A</v>
          </cell>
          <cell r="E167" t="e">
            <v>#N/A</v>
          </cell>
          <cell r="F167" t="e">
            <v>#N/A</v>
          </cell>
          <cell r="G167" t="e">
            <v>#N/A</v>
          </cell>
          <cell r="H167" t="e">
            <v>#N/A</v>
          </cell>
          <cell r="I167" t="e">
            <v>#N/A</v>
          </cell>
          <cell r="J167" t="e">
            <v>#N/A</v>
          </cell>
          <cell r="K167" t="e">
            <v>#N/A</v>
          </cell>
          <cell r="L167" t="e">
            <v>#N/A</v>
          </cell>
          <cell r="M167" t="e">
            <v>#N/A</v>
          </cell>
          <cell r="N167" t="e">
            <v>#N/A</v>
          </cell>
          <cell r="O167" t="e">
            <v>#N/A</v>
          </cell>
          <cell r="P167" t="e">
            <v>#N/A</v>
          </cell>
        </row>
        <row r="168">
          <cell r="B168" t="e">
            <v>#N/A</v>
          </cell>
          <cell r="C168" t="e">
            <v>#N/A</v>
          </cell>
          <cell r="D168" t="e">
            <v>#N/A</v>
          </cell>
          <cell r="E168" t="e">
            <v>#N/A</v>
          </cell>
          <cell r="F168" t="e">
            <v>#N/A</v>
          </cell>
          <cell r="G168" t="e">
            <v>#N/A</v>
          </cell>
          <cell r="H168" t="e">
            <v>#N/A</v>
          </cell>
          <cell r="I168" t="e">
            <v>#N/A</v>
          </cell>
          <cell r="J168" t="e">
            <v>#N/A</v>
          </cell>
          <cell r="K168" t="e">
            <v>#N/A</v>
          </cell>
          <cell r="L168" t="e">
            <v>#N/A</v>
          </cell>
          <cell r="M168" t="e">
            <v>#N/A</v>
          </cell>
          <cell r="N168" t="e">
            <v>#N/A</v>
          </cell>
          <cell r="O168" t="e">
            <v>#N/A</v>
          </cell>
          <cell r="P168" t="e">
            <v>#N/A</v>
          </cell>
        </row>
        <row r="169">
          <cell r="B169" t="e">
            <v>#N/A</v>
          </cell>
          <cell r="C169" t="e">
            <v>#N/A</v>
          </cell>
          <cell r="D169" t="e">
            <v>#N/A</v>
          </cell>
          <cell r="E169" t="e">
            <v>#N/A</v>
          </cell>
          <cell r="F169" t="e">
            <v>#N/A</v>
          </cell>
          <cell r="G169" t="e">
            <v>#N/A</v>
          </cell>
          <cell r="H169" t="e">
            <v>#N/A</v>
          </cell>
          <cell r="I169" t="e">
            <v>#N/A</v>
          </cell>
          <cell r="J169" t="e">
            <v>#N/A</v>
          </cell>
          <cell r="K169" t="e">
            <v>#N/A</v>
          </cell>
          <cell r="L169" t="e">
            <v>#N/A</v>
          </cell>
          <cell r="M169" t="e">
            <v>#N/A</v>
          </cell>
          <cell r="N169" t="e">
            <v>#N/A</v>
          </cell>
          <cell r="O169" t="e">
            <v>#N/A</v>
          </cell>
          <cell r="P169" t="e">
            <v>#N/A</v>
          </cell>
        </row>
        <row r="170">
          <cell r="B170" t="e">
            <v>#N/A</v>
          </cell>
          <cell r="C170" t="e">
            <v>#N/A</v>
          </cell>
          <cell r="D170" t="e">
            <v>#N/A</v>
          </cell>
          <cell r="E170" t="e">
            <v>#N/A</v>
          </cell>
          <cell r="F170" t="e">
            <v>#N/A</v>
          </cell>
          <cell r="G170" t="e">
            <v>#N/A</v>
          </cell>
          <cell r="H170" t="e">
            <v>#N/A</v>
          </cell>
          <cell r="I170" t="e">
            <v>#N/A</v>
          </cell>
          <cell r="J170" t="e">
            <v>#N/A</v>
          </cell>
          <cell r="K170" t="e">
            <v>#N/A</v>
          </cell>
          <cell r="L170" t="e">
            <v>#N/A</v>
          </cell>
          <cell r="M170" t="e">
            <v>#N/A</v>
          </cell>
          <cell r="N170" t="e">
            <v>#N/A</v>
          </cell>
          <cell r="O170" t="e">
            <v>#N/A</v>
          </cell>
          <cell r="P170" t="e">
            <v>#N/A</v>
          </cell>
        </row>
        <row r="171">
          <cell r="B171" t="e">
            <v>#N/A</v>
          </cell>
          <cell r="C171" t="e">
            <v>#N/A</v>
          </cell>
          <cell r="D171" t="e">
            <v>#N/A</v>
          </cell>
          <cell r="E171" t="e">
            <v>#N/A</v>
          </cell>
          <cell r="F171" t="e">
            <v>#N/A</v>
          </cell>
          <cell r="G171" t="e">
            <v>#N/A</v>
          </cell>
          <cell r="H171" t="e">
            <v>#N/A</v>
          </cell>
          <cell r="I171" t="e">
            <v>#N/A</v>
          </cell>
          <cell r="J171" t="e">
            <v>#N/A</v>
          </cell>
          <cell r="K171" t="e">
            <v>#N/A</v>
          </cell>
          <cell r="L171" t="e">
            <v>#N/A</v>
          </cell>
          <cell r="M171" t="e">
            <v>#N/A</v>
          </cell>
          <cell r="N171" t="e">
            <v>#N/A</v>
          </cell>
          <cell r="O171" t="e">
            <v>#N/A</v>
          </cell>
          <cell r="P171" t="e">
            <v>#N/A</v>
          </cell>
        </row>
        <row r="172">
          <cell r="B172" t="e">
            <v>#N/A</v>
          </cell>
          <cell r="C172" t="e">
            <v>#N/A</v>
          </cell>
          <cell r="D172" t="e">
            <v>#N/A</v>
          </cell>
          <cell r="E172" t="e">
            <v>#N/A</v>
          </cell>
          <cell r="F172" t="e">
            <v>#N/A</v>
          </cell>
          <cell r="G172" t="e">
            <v>#N/A</v>
          </cell>
          <cell r="H172" t="e">
            <v>#N/A</v>
          </cell>
          <cell r="I172" t="e">
            <v>#N/A</v>
          </cell>
          <cell r="J172" t="e">
            <v>#N/A</v>
          </cell>
          <cell r="K172" t="e">
            <v>#N/A</v>
          </cell>
          <cell r="L172" t="e">
            <v>#N/A</v>
          </cell>
          <cell r="M172" t="e">
            <v>#N/A</v>
          </cell>
          <cell r="N172" t="e">
            <v>#N/A</v>
          </cell>
          <cell r="O172" t="e">
            <v>#N/A</v>
          </cell>
          <cell r="P172" t="e">
            <v>#N/A</v>
          </cell>
        </row>
        <row r="173">
          <cell r="B173" t="e">
            <v>#N/A</v>
          </cell>
          <cell r="C173" t="e">
            <v>#N/A</v>
          </cell>
          <cell r="D173" t="e">
            <v>#N/A</v>
          </cell>
          <cell r="E173" t="e">
            <v>#N/A</v>
          </cell>
          <cell r="F173" t="e">
            <v>#N/A</v>
          </cell>
          <cell r="G173" t="e">
            <v>#N/A</v>
          </cell>
          <cell r="H173" t="e">
            <v>#N/A</v>
          </cell>
          <cell r="I173" t="e">
            <v>#N/A</v>
          </cell>
          <cell r="J173" t="e">
            <v>#N/A</v>
          </cell>
          <cell r="K173" t="e">
            <v>#N/A</v>
          </cell>
          <cell r="L173" t="e">
            <v>#N/A</v>
          </cell>
          <cell r="M173" t="e">
            <v>#N/A</v>
          </cell>
          <cell r="N173" t="e">
            <v>#N/A</v>
          </cell>
          <cell r="O173" t="e">
            <v>#N/A</v>
          </cell>
          <cell r="P173" t="e">
            <v>#N/A</v>
          </cell>
        </row>
        <row r="174">
          <cell r="B174" t="e">
            <v>#N/A</v>
          </cell>
          <cell r="C174" t="e">
            <v>#N/A</v>
          </cell>
          <cell r="D174" t="e">
            <v>#N/A</v>
          </cell>
          <cell r="E174" t="e">
            <v>#N/A</v>
          </cell>
          <cell r="F174" t="e">
            <v>#N/A</v>
          </cell>
          <cell r="G174" t="e">
            <v>#N/A</v>
          </cell>
          <cell r="H174" t="e">
            <v>#N/A</v>
          </cell>
          <cell r="I174" t="e">
            <v>#N/A</v>
          </cell>
          <cell r="J174" t="e">
            <v>#N/A</v>
          </cell>
          <cell r="K174" t="e">
            <v>#N/A</v>
          </cell>
          <cell r="L174" t="e">
            <v>#N/A</v>
          </cell>
          <cell r="M174" t="e">
            <v>#N/A</v>
          </cell>
          <cell r="N174" t="e">
            <v>#N/A</v>
          </cell>
          <cell r="O174" t="e">
            <v>#N/A</v>
          </cell>
          <cell r="P174" t="e">
            <v>#N/A</v>
          </cell>
        </row>
        <row r="175">
          <cell r="B175" t="e">
            <v>#N/A</v>
          </cell>
          <cell r="C175" t="e">
            <v>#N/A</v>
          </cell>
          <cell r="D175" t="e">
            <v>#N/A</v>
          </cell>
          <cell r="E175" t="e">
            <v>#N/A</v>
          </cell>
          <cell r="F175" t="e">
            <v>#N/A</v>
          </cell>
          <cell r="G175" t="e">
            <v>#N/A</v>
          </cell>
          <cell r="H175" t="e">
            <v>#N/A</v>
          </cell>
          <cell r="I175" t="e">
            <v>#N/A</v>
          </cell>
          <cell r="J175" t="e">
            <v>#N/A</v>
          </cell>
          <cell r="K175" t="e">
            <v>#N/A</v>
          </cell>
          <cell r="L175" t="e">
            <v>#N/A</v>
          </cell>
          <cell r="M175" t="e">
            <v>#N/A</v>
          </cell>
          <cell r="N175" t="e">
            <v>#N/A</v>
          </cell>
          <cell r="O175" t="e">
            <v>#N/A</v>
          </cell>
          <cell r="P175" t="e">
            <v>#N/A</v>
          </cell>
        </row>
        <row r="176">
          <cell r="B176" t="e">
            <v>#N/A</v>
          </cell>
          <cell r="C176" t="e">
            <v>#N/A</v>
          </cell>
          <cell r="D176" t="e">
            <v>#N/A</v>
          </cell>
          <cell r="E176" t="e">
            <v>#N/A</v>
          </cell>
          <cell r="F176" t="e">
            <v>#N/A</v>
          </cell>
          <cell r="G176" t="e">
            <v>#N/A</v>
          </cell>
          <cell r="H176" t="e">
            <v>#N/A</v>
          </cell>
          <cell r="I176" t="e">
            <v>#N/A</v>
          </cell>
          <cell r="J176" t="e">
            <v>#N/A</v>
          </cell>
          <cell r="K176" t="e">
            <v>#N/A</v>
          </cell>
          <cell r="L176" t="e">
            <v>#N/A</v>
          </cell>
          <cell r="M176" t="e">
            <v>#N/A</v>
          </cell>
          <cell r="N176" t="e">
            <v>#N/A</v>
          </cell>
          <cell r="O176" t="e">
            <v>#N/A</v>
          </cell>
          <cell r="P176" t="e">
            <v>#N/A</v>
          </cell>
        </row>
        <row r="177">
          <cell r="B177" t="e">
            <v>#N/A</v>
          </cell>
          <cell r="C177" t="e">
            <v>#N/A</v>
          </cell>
          <cell r="D177" t="e">
            <v>#N/A</v>
          </cell>
          <cell r="E177" t="e">
            <v>#N/A</v>
          </cell>
          <cell r="F177" t="e">
            <v>#N/A</v>
          </cell>
          <cell r="G177" t="e">
            <v>#N/A</v>
          </cell>
          <cell r="H177" t="e">
            <v>#N/A</v>
          </cell>
          <cell r="I177" t="e">
            <v>#N/A</v>
          </cell>
          <cell r="J177" t="e">
            <v>#N/A</v>
          </cell>
          <cell r="K177" t="e">
            <v>#N/A</v>
          </cell>
          <cell r="L177" t="e">
            <v>#N/A</v>
          </cell>
          <cell r="M177" t="e">
            <v>#N/A</v>
          </cell>
          <cell r="N177" t="e">
            <v>#N/A</v>
          </cell>
          <cell r="O177" t="e">
            <v>#N/A</v>
          </cell>
          <cell r="P177" t="e">
            <v>#N/A</v>
          </cell>
        </row>
        <row r="178">
          <cell r="B178" t="e">
            <v>#N/A</v>
          </cell>
          <cell r="C178" t="e">
            <v>#N/A</v>
          </cell>
          <cell r="D178" t="e">
            <v>#N/A</v>
          </cell>
          <cell r="E178" t="e">
            <v>#N/A</v>
          </cell>
          <cell r="F178" t="e">
            <v>#N/A</v>
          </cell>
          <cell r="G178" t="e">
            <v>#N/A</v>
          </cell>
          <cell r="H178" t="e">
            <v>#N/A</v>
          </cell>
          <cell r="I178" t="e">
            <v>#N/A</v>
          </cell>
          <cell r="J178" t="e">
            <v>#N/A</v>
          </cell>
          <cell r="K178" t="e">
            <v>#N/A</v>
          </cell>
          <cell r="L178" t="e">
            <v>#N/A</v>
          </cell>
          <cell r="M178" t="e">
            <v>#N/A</v>
          </cell>
          <cell r="N178" t="e">
            <v>#N/A</v>
          </cell>
          <cell r="O178" t="e">
            <v>#N/A</v>
          </cell>
          <cell r="P178" t="e">
            <v>#N/A</v>
          </cell>
        </row>
        <row r="179">
          <cell r="B179" t="e">
            <v>#N/A</v>
          </cell>
          <cell r="C179" t="e">
            <v>#N/A</v>
          </cell>
          <cell r="D179" t="e">
            <v>#N/A</v>
          </cell>
          <cell r="E179" t="e">
            <v>#N/A</v>
          </cell>
          <cell r="F179" t="e">
            <v>#N/A</v>
          </cell>
          <cell r="G179" t="e">
            <v>#N/A</v>
          </cell>
          <cell r="H179" t="e">
            <v>#N/A</v>
          </cell>
          <cell r="I179" t="e">
            <v>#N/A</v>
          </cell>
          <cell r="J179" t="e">
            <v>#N/A</v>
          </cell>
          <cell r="K179" t="e">
            <v>#N/A</v>
          </cell>
          <cell r="L179" t="e">
            <v>#N/A</v>
          </cell>
          <cell r="M179" t="e">
            <v>#N/A</v>
          </cell>
          <cell r="N179" t="e">
            <v>#N/A</v>
          </cell>
          <cell r="O179" t="e">
            <v>#N/A</v>
          </cell>
          <cell r="P179" t="e">
            <v>#N/A</v>
          </cell>
        </row>
        <row r="180">
          <cell r="B180" t="e">
            <v>#N/A</v>
          </cell>
          <cell r="C180" t="e">
            <v>#N/A</v>
          </cell>
          <cell r="D180" t="e">
            <v>#N/A</v>
          </cell>
          <cell r="E180" t="e">
            <v>#N/A</v>
          </cell>
          <cell r="F180" t="e">
            <v>#N/A</v>
          </cell>
          <cell r="G180" t="e">
            <v>#N/A</v>
          </cell>
          <cell r="H180" t="e">
            <v>#N/A</v>
          </cell>
          <cell r="I180" t="e">
            <v>#N/A</v>
          </cell>
          <cell r="J180" t="e">
            <v>#N/A</v>
          </cell>
          <cell r="K180" t="e">
            <v>#N/A</v>
          </cell>
          <cell r="L180" t="e">
            <v>#N/A</v>
          </cell>
          <cell r="M180" t="e">
            <v>#N/A</v>
          </cell>
          <cell r="N180" t="e">
            <v>#N/A</v>
          </cell>
          <cell r="O180" t="e">
            <v>#N/A</v>
          </cell>
          <cell r="P180" t="e">
            <v>#N/A</v>
          </cell>
        </row>
        <row r="181">
          <cell r="B181" t="e">
            <v>#N/A</v>
          </cell>
          <cell r="C181" t="e">
            <v>#N/A</v>
          </cell>
          <cell r="D181" t="e">
            <v>#N/A</v>
          </cell>
          <cell r="E181" t="e">
            <v>#N/A</v>
          </cell>
          <cell r="F181" t="e">
            <v>#N/A</v>
          </cell>
          <cell r="G181" t="e">
            <v>#N/A</v>
          </cell>
          <cell r="H181" t="e">
            <v>#N/A</v>
          </cell>
          <cell r="I181" t="e">
            <v>#N/A</v>
          </cell>
          <cell r="J181" t="e">
            <v>#N/A</v>
          </cell>
          <cell r="K181" t="e">
            <v>#N/A</v>
          </cell>
          <cell r="L181" t="e">
            <v>#N/A</v>
          </cell>
          <cell r="M181" t="e">
            <v>#N/A</v>
          </cell>
          <cell r="N181" t="e">
            <v>#N/A</v>
          </cell>
          <cell r="O181" t="e">
            <v>#N/A</v>
          </cell>
          <cell r="P181" t="e">
            <v>#N/A</v>
          </cell>
        </row>
        <row r="182">
          <cell r="B182" t="e">
            <v>#N/A</v>
          </cell>
          <cell r="C182" t="e">
            <v>#N/A</v>
          </cell>
          <cell r="D182" t="e">
            <v>#N/A</v>
          </cell>
          <cell r="E182" t="e">
            <v>#N/A</v>
          </cell>
          <cell r="F182" t="e">
            <v>#N/A</v>
          </cell>
          <cell r="G182" t="e">
            <v>#N/A</v>
          </cell>
          <cell r="H182" t="e">
            <v>#N/A</v>
          </cell>
          <cell r="I182" t="e">
            <v>#N/A</v>
          </cell>
          <cell r="J182" t="e">
            <v>#N/A</v>
          </cell>
          <cell r="K182" t="e">
            <v>#N/A</v>
          </cell>
          <cell r="L182" t="e">
            <v>#N/A</v>
          </cell>
          <cell r="M182" t="e">
            <v>#N/A</v>
          </cell>
          <cell r="N182" t="e">
            <v>#N/A</v>
          </cell>
          <cell r="O182" t="e">
            <v>#N/A</v>
          </cell>
          <cell r="P182" t="e">
            <v>#N/A</v>
          </cell>
        </row>
        <row r="183">
          <cell r="B183" t="e">
            <v>#N/A</v>
          </cell>
          <cell r="C183" t="e">
            <v>#N/A</v>
          </cell>
          <cell r="D183" t="e">
            <v>#N/A</v>
          </cell>
          <cell r="E183" t="e">
            <v>#N/A</v>
          </cell>
          <cell r="F183" t="e">
            <v>#N/A</v>
          </cell>
          <cell r="G183" t="e">
            <v>#N/A</v>
          </cell>
          <cell r="H183" t="e">
            <v>#N/A</v>
          </cell>
          <cell r="I183" t="e">
            <v>#N/A</v>
          </cell>
          <cell r="J183" t="e">
            <v>#N/A</v>
          </cell>
          <cell r="K183" t="e">
            <v>#N/A</v>
          </cell>
          <cell r="L183" t="e">
            <v>#N/A</v>
          </cell>
          <cell r="M183" t="e">
            <v>#N/A</v>
          </cell>
          <cell r="N183" t="e">
            <v>#N/A</v>
          </cell>
          <cell r="O183" t="e">
            <v>#N/A</v>
          </cell>
          <cell r="P183" t="e">
            <v>#N/A</v>
          </cell>
        </row>
        <row r="184">
          <cell r="B184" t="e">
            <v>#N/A</v>
          </cell>
          <cell r="C184" t="e">
            <v>#N/A</v>
          </cell>
          <cell r="D184" t="e">
            <v>#N/A</v>
          </cell>
          <cell r="E184" t="e">
            <v>#N/A</v>
          </cell>
          <cell r="F184" t="e">
            <v>#N/A</v>
          </cell>
          <cell r="G184" t="e">
            <v>#N/A</v>
          </cell>
          <cell r="H184" t="e">
            <v>#N/A</v>
          </cell>
          <cell r="I184" t="e">
            <v>#N/A</v>
          </cell>
          <cell r="J184" t="e">
            <v>#N/A</v>
          </cell>
          <cell r="K184" t="e">
            <v>#N/A</v>
          </cell>
          <cell r="L184" t="e">
            <v>#N/A</v>
          </cell>
          <cell r="M184" t="e">
            <v>#N/A</v>
          </cell>
          <cell r="N184" t="e">
            <v>#N/A</v>
          </cell>
          <cell r="O184" t="e">
            <v>#N/A</v>
          </cell>
          <cell r="P184" t="e">
            <v>#N/A</v>
          </cell>
        </row>
        <row r="185">
          <cell r="B185" t="e">
            <v>#N/A</v>
          </cell>
          <cell r="C185" t="e">
            <v>#N/A</v>
          </cell>
          <cell r="D185" t="e">
            <v>#N/A</v>
          </cell>
          <cell r="E185" t="e">
            <v>#N/A</v>
          </cell>
          <cell r="F185" t="e">
            <v>#N/A</v>
          </cell>
          <cell r="G185" t="e">
            <v>#N/A</v>
          </cell>
          <cell r="H185" t="e">
            <v>#N/A</v>
          </cell>
          <cell r="I185" t="e">
            <v>#N/A</v>
          </cell>
          <cell r="J185" t="e">
            <v>#N/A</v>
          </cell>
          <cell r="K185" t="e">
            <v>#N/A</v>
          </cell>
          <cell r="L185" t="e">
            <v>#N/A</v>
          </cell>
          <cell r="M185" t="e">
            <v>#N/A</v>
          </cell>
          <cell r="N185" t="e">
            <v>#N/A</v>
          </cell>
          <cell r="O185" t="e">
            <v>#N/A</v>
          </cell>
          <cell r="P185" t="e">
            <v>#N/A</v>
          </cell>
        </row>
        <row r="186">
          <cell r="B186" t="e">
            <v>#N/A</v>
          </cell>
          <cell r="C186" t="e">
            <v>#N/A</v>
          </cell>
          <cell r="D186" t="e">
            <v>#N/A</v>
          </cell>
          <cell r="E186" t="e">
            <v>#N/A</v>
          </cell>
          <cell r="F186" t="e">
            <v>#N/A</v>
          </cell>
          <cell r="G186" t="e">
            <v>#N/A</v>
          </cell>
          <cell r="H186" t="e">
            <v>#N/A</v>
          </cell>
          <cell r="I186" t="e">
            <v>#N/A</v>
          </cell>
          <cell r="J186" t="e">
            <v>#N/A</v>
          </cell>
          <cell r="K186" t="e">
            <v>#N/A</v>
          </cell>
          <cell r="L186" t="e">
            <v>#N/A</v>
          </cell>
          <cell r="M186" t="e">
            <v>#N/A</v>
          </cell>
          <cell r="N186" t="e">
            <v>#N/A</v>
          </cell>
          <cell r="O186" t="e">
            <v>#N/A</v>
          </cell>
          <cell r="P186" t="e">
            <v>#N/A</v>
          </cell>
        </row>
        <row r="187">
          <cell r="B187" t="e">
            <v>#N/A</v>
          </cell>
          <cell r="C187" t="e">
            <v>#N/A</v>
          </cell>
          <cell r="D187" t="e">
            <v>#N/A</v>
          </cell>
          <cell r="E187" t="e">
            <v>#N/A</v>
          </cell>
          <cell r="F187" t="e">
            <v>#N/A</v>
          </cell>
          <cell r="G187" t="e">
            <v>#N/A</v>
          </cell>
          <cell r="H187" t="e">
            <v>#N/A</v>
          </cell>
          <cell r="I187" t="e">
            <v>#N/A</v>
          </cell>
          <cell r="J187" t="e">
            <v>#N/A</v>
          </cell>
          <cell r="K187" t="e">
            <v>#N/A</v>
          </cell>
          <cell r="L187" t="e">
            <v>#N/A</v>
          </cell>
          <cell r="M187" t="e">
            <v>#N/A</v>
          </cell>
          <cell r="N187" t="e">
            <v>#N/A</v>
          </cell>
          <cell r="O187" t="e">
            <v>#N/A</v>
          </cell>
          <cell r="P187" t="e">
            <v>#N/A</v>
          </cell>
        </row>
        <row r="188">
          <cell r="B188" t="e">
            <v>#N/A</v>
          </cell>
          <cell r="C188" t="e">
            <v>#N/A</v>
          </cell>
          <cell r="D188" t="e">
            <v>#N/A</v>
          </cell>
          <cell r="E188" t="e">
            <v>#N/A</v>
          </cell>
          <cell r="F188" t="e">
            <v>#N/A</v>
          </cell>
          <cell r="G188" t="e">
            <v>#N/A</v>
          </cell>
          <cell r="H188" t="e">
            <v>#N/A</v>
          </cell>
          <cell r="I188" t="e">
            <v>#N/A</v>
          </cell>
          <cell r="J188" t="e">
            <v>#N/A</v>
          </cell>
          <cell r="K188" t="e">
            <v>#N/A</v>
          </cell>
          <cell r="L188" t="e">
            <v>#N/A</v>
          </cell>
          <cell r="M188" t="e">
            <v>#N/A</v>
          </cell>
          <cell r="N188" t="e">
            <v>#N/A</v>
          </cell>
          <cell r="O188" t="e">
            <v>#N/A</v>
          </cell>
          <cell r="P188" t="e">
            <v>#N/A</v>
          </cell>
        </row>
        <row r="189">
          <cell r="B189" t="e">
            <v>#N/A</v>
          </cell>
          <cell r="C189" t="e">
            <v>#N/A</v>
          </cell>
          <cell r="D189" t="e">
            <v>#N/A</v>
          </cell>
          <cell r="E189" t="e">
            <v>#N/A</v>
          </cell>
          <cell r="F189" t="e">
            <v>#N/A</v>
          </cell>
          <cell r="G189" t="e">
            <v>#N/A</v>
          </cell>
          <cell r="H189" t="e">
            <v>#N/A</v>
          </cell>
          <cell r="I189" t="e">
            <v>#N/A</v>
          </cell>
          <cell r="J189" t="e">
            <v>#N/A</v>
          </cell>
          <cell r="K189" t="e">
            <v>#N/A</v>
          </cell>
          <cell r="L189" t="e">
            <v>#N/A</v>
          </cell>
          <cell r="M189" t="e">
            <v>#N/A</v>
          </cell>
          <cell r="N189" t="e">
            <v>#N/A</v>
          </cell>
          <cell r="O189" t="e">
            <v>#N/A</v>
          </cell>
          <cell r="P189" t="e">
            <v>#N/A</v>
          </cell>
        </row>
        <row r="190">
          <cell r="B190" t="e">
            <v>#N/A</v>
          </cell>
          <cell r="C190" t="e">
            <v>#N/A</v>
          </cell>
          <cell r="D190" t="e">
            <v>#N/A</v>
          </cell>
          <cell r="E190" t="e">
            <v>#N/A</v>
          </cell>
          <cell r="F190" t="e">
            <v>#N/A</v>
          </cell>
          <cell r="G190" t="e">
            <v>#N/A</v>
          </cell>
          <cell r="H190" t="e">
            <v>#N/A</v>
          </cell>
          <cell r="I190" t="e">
            <v>#N/A</v>
          </cell>
          <cell r="J190" t="e">
            <v>#N/A</v>
          </cell>
          <cell r="K190" t="e">
            <v>#N/A</v>
          </cell>
          <cell r="L190" t="e">
            <v>#N/A</v>
          </cell>
          <cell r="M190" t="e">
            <v>#N/A</v>
          </cell>
          <cell r="N190" t="e">
            <v>#N/A</v>
          </cell>
          <cell r="O190" t="e">
            <v>#N/A</v>
          </cell>
          <cell r="P190" t="e">
            <v>#N/A</v>
          </cell>
        </row>
        <row r="191">
          <cell r="B191" t="e">
            <v>#N/A</v>
          </cell>
          <cell r="C191" t="e">
            <v>#N/A</v>
          </cell>
          <cell r="D191" t="e">
            <v>#N/A</v>
          </cell>
          <cell r="E191" t="e">
            <v>#N/A</v>
          </cell>
          <cell r="F191" t="e">
            <v>#N/A</v>
          </cell>
          <cell r="G191" t="e">
            <v>#N/A</v>
          </cell>
          <cell r="H191" t="e">
            <v>#N/A</v>
          </cell>
          <cell r="I191" t="e">
            <v>#N/A</v>
          </cell>
          <cell r="J191" t="e">
            <v>#N/A</v>
          </cell>
          <cell r="K191" t="e">
            <v>#N/A</v>
          </cell>
          <cell r="L191" t="e">
            <v>#N/A</v>
          </cell>
          <cell r="M191" t="e">
            <v>#N/A</v>
          </cell>
          <cell r="N191" t="e">
            <v>#N/A</v>
          </cell>
          <cell r="O191" t="e">
            <v>#N/A</v>
          </cell>
          <cell r="P191" t="e">
            <v>#N/A</v>
          </cell>
        </row>
        <row r="192">
          <cell r="B192" t="e">
            <v>#N/A</v>
          </cell>
          <cell r="C192" t="e">
            <v>#N/A</v>
          </cell>
          <cell r="D192" t="e">
            <v>#N/A</v>
          </cell>
          <cell r="E192" t="e">
            <v>#N/A</v>
          </cell>
          <cell r="F192" t="e">
            <v>#N/A</v>
          </cell>
          <cell r="G192" t="e">
            <v>#N/A</v>
          </cell>
          <cell r="H192" t="e">
            <v>#N/A</v>
          </cell>
          <cell r="I192" t="e">
            <v>#N/A</v>
          </cell>
          <cell r="J192" t="e">
            <v>#N/A</v>
          </cell>
          <cell r="K192" t="e">
            <v>#N/A</v>
          </cell>
          <cell r="L192" t="e">
            <v>#N/A</v>
          </cell>
          <cell r="M192" t="e">
            <v>#N/A</v>
          </cell>
          <cell r="N192" t="e">
            <v>#N/A</v>
          </cell>
          <cell r="O192" t="e">
            <v>#N/A</v>
          </cell>
          <cell r="P192" t="e">
            <v>#N/A</v>
          </cell>
        </row>
        <row r="193">
          <cell r="B193" t="e">
            <v>#N/A</v>
          </cell>
          <cell r="C193" t="e">
            <v>#N/A</v>
          </cell>
          <cell r="D193" t="e">
            <v>#N/A</v>
          </cell>
          <cell r="E193" t="e">
            <v>#N/A</v>
          </cell>
          <cell r="F193" t="e">
            <v>#N/A</v>
          </cell>
          <cell r="G193" t="e">
            <v>#N/A</v>
          </cell>
          <cell r="H193" t="e">
            <v>#N/A</v>
          </cell>
          <cell r="I193" t="e">
            <v>#N/A</v>
          </cell>
          <cell r="J193" t="e">
            <v>#N/A</v>
          </cell>
          <cell r="K193" t="e">
            <v>#N/A</v>
          </cell>
          <cell r="L193" t="e">
            <v>#N/A</v>
          </cell>
          <cell r="M193" t="e">
            <v>#N/A</v>
          </cell>
          <cell r="N193" t="e">
            <v>#N/A</v>
          </cell>
          <cell r="O193" t="e">
            <v>#N/A</v>
          </cell>
          <cell r="P193" t="e">
            <v>#N/A</v>
          </cell>
        </row>
        <row r="194">
          <cell r="B194" t="e">
            <v>#N/A</v>
          </cell>
          <cell r="C194" t="e">
            <v>#N/A</v>
          </cell>
          <cell r="D194" t="e">
            <v>#N/A</v>
          </cell>
          <cell r="E194" t="e">
            <v>#N/A</v>
          </cell>
          <cell r="F194" t="e">
            <v>#N/A</v>
          </cell>
          <cell r="G194" t="e">
            <v>#N/A</v>
          </cell>
          <cell r="H194" t="e">
            <v>#N/A</v>
          </cell>
          <cell r="I194" t="e">
            <v>#N/A</v>
          </cell>
          <cell r="J194" t="e">
            <v>#N/A</v>
          </cell>
          <cell r="K194" t="e">
            <v>#N/A</v>
          </cell>
          <cell r="L194" t="e">
            <v>#N/A</v>
          </cell>
          <cell r="M194" t="e">
            <v>#N/A</v>
          </cell>
          <cell r="N194" t="e">
            <v>#N/A</v>
          </cell>
          <cell r="O194" t="e">
            <v>#N/A</v>
          </cell>
          <cell r="P194" t="e">
            <v>#N/A</v>
          </cell>
        </row>
        <row r="195">
          <cell r="B195" t="e">
            <v>#N/A</v>
          </cell>
          <cell r="C195" t="e">
            <v>#N/A</v>
          </cell>
          <cell r="D195" t="e">
            <v>#N/A</v>
          </cell>
          <cell r="E195" t="e">
            <v>#N/A</v>
          </cell>
          <cell r="F195" t="e">
            <v>#N/A</v>
          </cell>
          <cell r="G195" t="e">
            <v>#N/A</v>
          </cell>
          <cell r="H195" t="e">
            <v>#N/A</v>
          </cell>
          <cell r="I195" t="e">
            <v>#N/A</v>
          </cell>
          <cell r="J195" t="e">
            <v>#N/A</v>
          </cell>
          <cell r="K195" t="e">
            <v>#N/A</v>
          </cell>
          <cell r="L195" t="e">
            <v>#N/A</v>
          </cell>
          <cell r="M195" t="e">
            <v>#N/A</v>
          </cell>
          <cell r="N195" t="e">
            <v>#N/A</v>
          </cell>
          <cell r="O195" t="e">
            <v>#N/A</v>
          </cell>
          <cell r="P195" t="e">
            <v>#N/A</v>
          </cell>
        </row>
        <row r="196">
          <cell r="B196" t="e">
            <v>#N/A</v>
          </cell>
          <cell r="C196" t="e">
            <v>#N/A</v>
          </cell>
          <cell r="D196" t="e">
            <v>#N/A</v>
          </cell>
          <cell r="E196" t="e">
            <v>#N/A</v>
          </cell>
          <cell r="F196" t="e">
            <v>#N/A</v>
          </cell>
          <cell r="G196" t="e">
            <v>#N/A</v>
          </cell>
          <cell r="H196" t="e">
            <v>#N/A</v>
          </cell>
          <cell r="I196" t="e">
            <v>#N/A</v>
          </cell>
          <cell r="J196" t="e">
            <v>#N/A</v>
          </cell>
          <cell r="K196" t="e">
            <v>#N/A</v>
          </cell>
          <cell r="L196" t="e">
            <v>#N/A</v>
          </cell>
          <cell r="M196" t="e">
            <v>#N/A</v>
          </cell>
          <cell r="N196" t="e">
            <v>#N/A</v>
          </cell>
          <cell r="O196" t="e">
            <v>#N/A</v>
          </cell>
          <cell r="P196" t="e">
            <v>#N/A</v>
          </cell>
        </row>
        <row r="197">
          <cell r="B197" t="e">
            <v>#N/A</v>
          </cell>
          <cell r="C197" t="e">
            <v>#N/A</v>
          </cell>
          <cell r="D197" t="e">
            <v>#N/A</v>
          </cell>
          <cell r="E197" t="e">
            <v>#N/A</v>
          </cell>
          <cell r="F197" t="e">
            <v>#N/A</v>
          </cell>
          <cell r="G197" t="e">
            <v>#N/A</v>
          </cell>
          <cell r="H197" t="e">
            <v>#N/A</v>
          </cell>
          <cell r="I197" t="e">
            <v>#N/A</v>
          </cell>
          <cell r="J197" t="e">
            <v>#N/A</v>
          </cell>
          <cell r="K197" t="e">
            <v>#N/A</v>
          </cell>
          <cell r="L197" t="e">
            <v>#N/A</v>
          </cell>
          <cell r="M197" t="e">
            <v>#N/A</v>
          </cell>
          <cell r="N197" t="e">
            <v>#N/A</v>
          </cell>
          <cell r="O197" t="e">
            <v>#N/A</v>
          </cell>
          <cell r="P197" t="e">
            <v>#N/A</v>
          </cell>
        </row>
        <row r="198">
          <cell r="B198" t="e">
            <v>#N/A</v>
          </cell>
          <cell r="C198" t="e">
            <v>#N/A</v>
          </cell>
          <cell r="D198" t="e">
            <v>#N/A</v>
          </cell>
          <cell r="E198" t="e">
            <v>#N/A</v>
          </cell>
          <cell r="F198" t="e">
            <v>#N/A</v>
          </cell>
          <cell r="G198" t="e">
            <v>#N/A</v>
          </cell>
          <cell r="H198" t="e">
            <v>#N/A</v>
          </cell>
          <cell r="I198" t="e">
            <v>#N/A</v>
          </cell>
          <cell r="J198" t="e">
            <v>#N/A</v>
          </cell>
          <cell r="K198" t="e">
            <v>#N/A</v>
          </cell>
          <cell r="L198" t="e">
            <v>#N/A</v>
          </cell>
          <cell r="M198" t="e">
            <v>#N/A</v>
          </cell>
          <cell r="N198" t="e">
            <v>#N/A</v>
          </cell>
          <cell r="O198" t="e">
            <v>#N/A</v>
          </cell>
          <cell r="P198" t="e">
            <v>#N/A</v>
          </cell>
        </row>
        <row r="199">
          <cell r="B199" t="e">
            <v>#N/A</v>
          </cell>
          <cell r="C199" t="e">
            <v>#N/A</v>
          </cell>
          <cell r="D199" t="e">
            <v>#N/A</v>
          </cell>
          <cell r="E199" t="e">
            <v>#N/A</v>
          </cell>
          <cell r="F199" t="e">
            <v>#N/A</v>
          </cell>
          <cell r="G199" t="e">
            <v>#N/A</v>
          </cell>
          <cell r="H199" t="e">
            <v>#N/A</v>
          </cell>
          <cell r="I199" t="e">
            <v>#N/A</v>
          </cell>
          <cell r="J199" t="e">
            <v>#N/A</v>
          </cell>
          <cell r="K199" t="e">
            <v>#N/A</v>
          </cell>
          <cell r="L199" t="e">
            <v>#N/A</v>
          </cell>
          <cell r="M199" t="e">
            <v>#N/A</v>
          </cell>
          <cell r="N199" t="e">
            <v>#N/A</v>
          </cell>
          <cell r="O199" t="e">
            <v>#N/A</v>
          </cell>
          <cell r="P199" t="e">
            <v>#N/A</v>
          </cell>
        </row>
        <row r="200">
          <cell r="B200" t="e">
            <v>#N/A</v>
          </cell>
          <cell r="C200" t="e">
            <v>#N/A</v>
          </cell>
          <cell r="D200" t="e">
            <v>#N/A</v>
          </cell>
          <cell r="E200" t="e">
            <v>#N/A</v>
          </cell>
          <cell r="F200" t="e">
            <v>#N/A</v>
          </cell>
          <cell r="G200" t="e">
            <v>#N/A</v>
          </cell>
          <cell r="H200" t="e">
            <v>#N/A</v>
          </cell>
          <cell r="I200" t="e">
            <v>#N/A</v>
          </cell>
          <cell r="J200" t="e">
            <v>#N/A</v>
          </cell>
          <cell r="K200" t="e">
            <v>#N/A</v>
          </cell>
          <cell r="L200" t="e">
            <v>#N/A</v>
          </cell>
          <cell r="M200" t="e">
            <v>#N/A</v>
          </cell>
          <cell r="N200" t="e">
            <v>#N/A</v>
          </cell>
          <cell r="O200" t="e">
            <v>#N/A</v>
          </cell>
          <cell r="P200" t="e">
            <v>#N/A</v>
          </cell>
        </row>
        <row r="201">
          <cell r="B201" t="e">
            <v>#N/A</v>
          </cell>
          <cell r="C201" t="e">
            <v>#N/A</v>
          </cell>
          <cell r="D201" t="e">
            <v>#N/A</v>
          </cell>
          <cell r="E201" t="e">
            <v>#N/A</v>
          </cell>
          <cell r="F201" t="e">
            <v>#N/A</v>
          </cell>
          <cell r="G201" t="e">
            <v>#N/A</v>
          </cell>
          <cell r="H201" t="e">
            <v>#N/A</v>
          </cell>
          <cell r="I201" t="e">
            <v>#N/A</v>
          </cell>
          <cell r="J201" t="e">
            <v>#N/A</v>
          </cell>
          <cell r="K201" t="e">
            <v>#N/A</v>
          </cell>
          <cell r="L201" t="e">
            <v>#N/A</v>
          </cell>
          <cell r="M201" t="e">
            <v>#N/A</v>
          </cell>
          <cell r="N201" t="e">
            <v>#N/A</v>
          </cell>
          <cell r="O201" t="e">
            <v>#N/A</v>
          </cell>
          <cell r="P201" t="e">
            <v>#N/A</v>
          </cell>
        </row>
        <row r="202">
          <cell r="B202" t="e">
            <v>#N/A</v>
          </cell>
          <cell r="C202" t="e">
            <v>#N/A</v>
          </cell>
          <cell r="D202" t="e">
            <v>#N/A</v>
          </cell>
          <cell r="E202" t="e">
            <v>#N/A</v>
          </cell>
          <cell r="F202" t="e">
            <v>#N/A</v>
          </cell>
          <cell r="G202" t="e">
            <v>#N/A</v>
          </cell>
          <cell r="H202" t="e">
            <v>#N/A</v>
          </cell>
          <cell r="I202" t="e">
            <v>#N/A</v>
          </cell>
          <cell r="J202" t="e">
            <v>#N/A</v>
          </cell>
          <cell r="K202" t="e">
            <v>#N/A</v>
          </cell>
          <cell r="L202" t="e">
            <v>#N/A</v>
          </cell>
          <cell r="M202" t="e">
            <v>#N/A</v>
          </cell>
          <cell r="N202" t="e">
            <v>#N/A</v>
          </cell>
          <cell r="O202" t="e">
            <v>#N/A</v>
          </cell>
          <cell r="P202" t="e">
            <v>#N/A</v>
          </cell>
        </row>
        <row r="203">
          <cell r="B203" t="e">
            <v>#N/A</v>
          </cell>
          <cell r="C203" t="e">
            <v>#N/A</v>
          </cell>
          <cell r="D203" t="e">
            <v>#N/A</v>
          </cell>
          <cell r="E203" t="e">
            <v>#N/A</v>
          </cell>
          <cell r="F203" t="e">
            <v>#N/A</v>
          </cell>
          <cell r="G203" t="e">
            <v>#N/A</v>
          </cell>
          <cell r="H203" t="e">
            <v>#N/A</v>
          </cell>
          <cell r="I203" t="e">
            <v>#N/A</v>
          </cell>
          <cell r="J203" t="e">
            <v>#N/A</v>
          </cell>
          <cell r="K203" t="e">
            <v>#N/A</v>
          </cell>
          <cell r="L203" t="e">
            <v>#N/A</v>
          </cell>
          <cell r="M203" t="e">
            <v>#N/A</v>
          </cell>
          <cell r="N203" t="e">
            <v>#N/A</v>
          </cell>
          <cell r="O203" t="e">
            <v>#N/A</v>
          </cell>
          <cell r="P203" t="e">
            <v>#N/A</v>
          </cell>
        </row>
        <row r="204">
          <cell r="B204" t="e">
            <v>#N/A</v>
          </cell>
          <cell r="C204" t="e">
            <v>#N/A</v>
          </cell>
          <cell r="D204" t="e">
            <v>#N/A</v>
          </cell>
          <cell r="E204" t="e">
            <v>#N/A</v>
          </cell>
          <cell r="F204" t="e">
            <v>#N/A</v>
          </cell>
          <cell r="G204" t="e">
            <v>#N/A</v>
          </cell>
          <cell r="H204" t="e">
            <v>#N/A</v>
          </cell>
          <cell r="I204" t="e">
            <v>#N/A</v>
          </cell>
          <cell r="J204" t="e">
            <v>#N/A</v>
          </cell>
          <cell r="K204" t="e">
            <v>#N/A</v>
          </cell>
          <cell r="L204" t="e">
            <v>#N/A</v>
          </cell>
          <cell r="M204" t="e">
            <v>#N/A</v>
          </cell>
          <cell r="N204" t="e">
            <v>#N/A</v>
          </cell>
          <cell r="O204" t="e">
            <v>#N/A</v>
          </cell>
          <cell r="P204" t="e">
            <v>#N/A</v>
          </cell>
        </row>
        <row r="205">
          <cell r="B205" t="e">
            <v>#N/A</v>
          </cell>
          <cell r="C205" t="e">
            <v>#N/A</v>
          </cell>
          <cell r="D205" t="e">
            <v>#N/A</v>
          </cell>
          <cell r="E205" t="e">
            <v>#N/A</v>
          </cell>
          <cell r="F205" t="e">
            <v>#N/A</v>
          </cell>
          <cell r="G205" t="e">
            <v>#N/A</v>
          </cell>
          <cell r="H205" t="e">
            <v>#N/A</v>
          </cell>
          <cell r="I205" t="e">
            <v>#N/A</v>
          </cell>
          <cell r="J205" t="e">
            <v>#N/A</v>
          </cell>
          <cell r="K205" t="e">
            <v>#N/A</v>
          </cell>
          <cell r="L205" t="e">
            <v>#N/A</v>
          </cell>
          <cell r="M205" t="e">
            <v>#N/A</v>
          </cell>
          <cell r="N205" t="e">
            <v>#N/A</v>
          </cell>
          <cell r="O205" t="e">
            <v>#N/A</v>
          </cell>
          <cell r="P205" t="e">
            <v>#N/A</v>
          </cell>
        </row>
        <row r="206">
          <cell r="B206" t="e">
            <v>#N/A</v>
          </cell>
          <cell r="C206" t="e">
            <v>#N/A</v>
          </cell>
          <cell r="D206" t="e">
            <v>#N/A</v>
          </cell>
          <cell r="E206" t="e">
            <v>#N/A</v>
          </cell>
          <cell r="F206" t="e">
            <v>#N/A</v>
          </cell>
          <cell r="G206" t="e">
            <v>#N/A</v>
          </cell>
          <cell r="H206" t="e">
            <v>#N/A</v>
          </cell>
          <cell r="I206" t="e">
            <v>#N/A</v>
          </cell>
          <cell r="J206" t="e">
            <v>#N/A</v>
          </cell>
          <cell r="K206" t="e">
            <v>#N/A</v>
          </cell>
          <cell r="L206" t="e">
            <v>#N/A</v>
          </cell>
          <cell r="M206" t="e">
            <v>#N/A</v>
          </cell>
          <cell r="N206" t="e">
            <v>#N/A</v>
          </cell>
          <cell r="O206" t="e">
            <v>#N/A</v>
          </cell>
          <cell r="P206" t="e">
            <v>#N/A</v>
          </cell>
        </row>
        <row r="207">
          <cell r="B207" t="e">
            <v>#N/A</v>
          </cell>
          <cell r="C207" t="e">
            <v>#N/A</v>
          </cell>
          <cell r="D207" t="e">
            <v>#N/A</v>
          </cell>
          <cell r="E207" t="e">
            <v>#N/A</v>
          </cell>
          <cell r="F207" t="e">
            <v>#N/A</v>
          </cell>
          <cell r="G207" t="e">
            <v>#N/A</v>
          </cell>
          <cell r="H207" t="e">
            <v>#N/A</v>
          </cell>
          <cell r="I207" t="e">
            <v>#N/A</v>
          </cell>
          <cell r="J207" t="e">
            <v>#N/A</v>
          </cell>
          <cell r="K207" t="e">
            <v>#N/A</v>
          </cell>
          <cell r="L207" t="e">
            <v>#N/A</v>
          </cell>
          <cell r="M207" t="e">
            <v>#N/A</v>
          </cell>
          <cell r="N207" t="e">
            <v>#N/A</v>
          </cell>
          <cell r="O207" t="e">
            <v>#N/A</v>
          </cell>
          <cell r="P207" t="e">
            <v>#N/A</v>
          </cell>
        </row>
        <row r="208">
          <cell r="B208" t="e">
            <v>#N/A</v>
          </cell>
          <cell r="C208" t="e">
            <v>#N/A</v>
          </cell>
          <cell r="D208" t="e">
            <v>#N/A</v>
          </cell>
          <cell r="E208" t="e">
            <v>#N/A</v>
          </cell>
          <cell r="F208" t="e">
            <v>#N/A</v>
          </cell>
          <cell r="G208" t="e">
            <v>#N/A</v>
          </cell>
          <cell r="H208" t="e">
            <v>#N/A</v>
          </cell>
          <cell r="I208" t="e">
            <v>#N/A</v>
          </cell>
          <cell r="J208" t="e">
            <v>#N/A</v>
          </cell>
          <cell r="K208" t="e">
            <v>#N/A</v>
          </cell>
          <cell r="L208" t="e">
            <v>#N/A</v>
          </cell>
          <cell r="M208" t="e">
            <v>#N/A</v>
          </cell>
          <cell r="N208" t="e">
            <v>#N/A</v>
          </cell>
          <cell r="O208" t="e">
            <v>#N/A</v>
          </cell>
          <cell r="P208" t="e">
            <v>#N/A</v>
          </cell>
        </row>
        <row r="209">
          <cell r="B209" t="e">
            <v>#N/A</v>
          </cell>
          <cell r="C209" t="e">
            <v>#N/A</v>
          </cell>
          <cell r="D209" t="e">
            <v>#N/A</v>
          </cell>
          <cell r="E209" t="e">
            <v>#N/A</v>
          </cell>
          <cell r="F209" t="e">
            <v>#N/A</v>
          </cell>
          <cell r="G209" t="e">
            <v>#N/A</v>
          </cell>
          <cell r="H209" t="e">
            <v>#N/A</v>
          </cell>
          <cell r="I209" t="e">
            <v>#N/A</v>
          </cell>
          <cell r="J209" t="e">
            <v>#N/A</v>
          </cell>
          <cell r="K209" t="e">
            <v>#N/A</v>
          </cell>
          <cell r="L209" t="e">
            <v>#N/A</v>
          </cell>
          <cell r="M209" t="e">
            <v>#N/A</v>
          </cell>
          <cell r="N209" t="e">
            <v>#N/A</v>
          </cell>
          <cell r="O209" t="e">
            <v>#N/A</v>
          </cell>
          <cell r="P209" t="e">
            <v>#N/A</v>
          </cell>
        </row>
        <row r="210">
          <cell r="B210" t="e">
            <v>#N/A</v>
          </cell>
          <cell r="C210" t="e">
            <v>#N/A</v>
          </cell>
          <cell r="D210" t="e">
            <v>#N/A</v>
          </cell>
          <cell r="E210" t="e">
            <v>#N/A</v>
          </cell>
          <cell r="F210" t="e">
            <v>#N/A</v>
          </cell>
          <cell r="G210" t="e">
            <v>#N/A</v>
          </cell>
          <cell r="H210" t="e">
            <v>#N/A</v>
          </cell>
          <cell r="I210" t="e">
            <v>#N/A</v>
          </cell>
          <cell r="J210" t="e">
            <v>#N/A</v>
          </cell>
          <cell r="K210" t="e">
            <v>#N/A</v>
          </cell>
          <cell r="L210" t="e">
            <v>#N/A</v>
          </cell>
          <cell r="M210" t="e">
            <v>#N/A</v>
          </cell>
          <cell r="N210" t="e">
            <v>#N/A</v>
          </cell>
          <cell r="O210" t="e">
            <v>#N/A</v>
          </cell>
          <cell r="P210" t="e">
            <v>#N/A</v>
          </cell>
        </row>
        <row r="211">
          <cell r="B211" t="e">
            <v>#N/A</v>
          </cell>
          <cell r="C211" t="e">
            <v>#N/A</v>
          </cell>
          <cell r="D211" t="e">
            <v>#N/A</v>
          </cell>
          <cell r="E211" t="e">
            <v>#N/A</v>
          </cell>
          <cell r="F211" t="e">
            <v>#N/A</v>
          </cell>
          <cell r="G211" t="e">
            <v>#N/A</v>
          </cell>
          <cell r="H211" t="e">
            <v>#N/A</v>
          </cell>
          <cell r="I211" t="e">
            <v>#N/A</v>
          </cell>
          <cell r="J211" t="e">
            <v>#N/A</v>
          </cell>
          <cell r="K211" t="e">
            <v>#N/A</v>
          </cell>
          <cell r="L211" t="e">
            <v>#N/A</v>
          </cell>
          <cell r="M211" t="e">
            <v>#N/A</v>
          </cell>
          <cell r="N211" t="e">
            <v>#N/A</v>
          </cell>
          <cell r="O211" t="e">
            <v>#N/A</v>
          </cell>
          <cell r="P211" t="e">
            <v>#N/A</v>
          </cell>
        </row>
        <row r="212">
          <cell r="B212" t="e">
            <v>#N/A</v>
          </cell>
          <cell r="C212" t="e">
            <v>#N/A</v>
          </cell>
          <cell r="D212" t="e">
            <v>#N/A</v>
          </cell>
          <cell r="E212" t="e">
            <v>#N/A</v>
          </cell>
          <cell r="F212" t="e">
            <v>#N/A</v>
          </cell>
          <cell r="G212" t="e">
            <v>#N/A</v>
          </cell>
          <cell r="H212" t="e">
            <v>#N/A</v>
          </cell>
          <cell r="I212" t="e">
            <v>#N/A</v>
          </cell>
          <cell r="J212" t="e">
            <v>#N/A</v>
          </cell>
          <cell r="K212" t="e">
            <v>#N/A</v>
          </cell>
          <cell r="L212" t="e">
            <v>#N/A</v>
          </cell>
          <cell r="M212" t="e">
            <v>#N/A</v>
          </cell>
          <cell r="N212" t="e">
            <v>#N/A</v>
          </cell>
          <cell r="O212" t="e">
            <v>#N/A</v>
          </cell>
          <cell r="P212" t="e">
            <v>#N/A</v>
          </cell>
        </row>
        <row r="213">
          <cell r="B213" t="e">
            <v>#N/A</v>
          </cell>
          <cell r="C213" t="e">
            <v>#N/A</v>
          </cell>
          <cell r="D213" t="e">
            <v>#N/A</v>
          </cell>
          <cell r="E213" t="e">
            <v>#N/A</v>
          </cell>
          <cell r="F213" t="e">
            <v>#N/A</v>
          </cell>
          <cell r="G213" t="e">
            <v>#N/A</v>
          </cell>
          <cell r="H213" t="e">
            <v>#N/A</v>
          </cell>
          <cell r="I213" t="e">
            <v>#N/A</v>
          </cell>
          <cell r="J213" t="e">
            <v>#N/A</v>
          </cell>
          <cell r="K213" t="e">
            <v>#N/A</v>
          </cell>
          <cell r="L213" t="e">
            <v>#N/A</v>
          </cell>
          <cell r="M213" t="e">
            <v>#N/A</v>
          </cell>
          <cell r="N213" t="e">
            <v>#N/A</v>
          </cell>
          <cell r="O213" t="e">
            <v>#N/A</v>
          </cell>
          <cell r="P213" t="e">
            <v>#N/A</v>
          </cell>
        </row>
        <row r="214">
          <cell r="B214" t="e">
            <v>#N/A</v>
          </cell>
          <cell r="C214" t="e">
            <v>#N/A</v>
          </cell>
          <cell r="D214" t="e">
            <v>#N/A</v>
          </cell>
          <cell r="E214" t="e">
            <v>#N/A</v>
          </cell>
          <cell r="F214" t="e">
            <v>#N/A</v>
          </cell>
          <cell r="G214" t="e">
            <v>#N/A</v>
          </cell>
          <cell r="H214" t="e">
            <v>#N/A</v>
          </cell>
          <cell r="I214" t="e">
            <v>#N/A</v>
          </cell>
          <cell r="J214" t="e">
            <v>#N/A</v>
          </cell>
          <cell r="K214" t="e">
            <v>#N/A</v>
          </cell>
          <cell r="L214" t="e">
            <v>#N/A</v>
          </cell>
          <cell r="M214" t="e">
            <v>#N/A</v>
          </cell>
          <cell r="N214" t="e">
            <v>#N/A</v>
          </cell>
          <cell r="O214" t="e">
            <v>#N/A</v>
          </cell>
          <cell r="P214" t="e">
            <v>#N/A</v>
          </cell>
        </row>
        <row r="215">
          <cell r="B215" t="e">
            <v>#N/A</v>
          </cell>
          <cell r="C215" t="e">
            <v>#N/A</v>
          </cell>
          <cell r="D215" t="e">
            <v>#N/A</v>
          </cell>
          <cell r="E215" t="e">
            <v>#N/A</v>
          </cell>
          <cell r="F215" t="e">
            <v>#N/A</v>
          </cell>
          <cell r="G215" t="e">
            <v>#N/A</v>
          </cell>
          <cell r="H215" t="e">
            <v>#N/A</v>
          </cell>
          <cell r="I215" t="e">
            <v>#N/A</v>
          </cell>
          <cell r="J215" t="e">
            <v>#N/A</v>
          </cell>
          <cell r="K215" t="e">
            <v>#N/A</v>
          </cell>
          <cell r="L215" t="e">
            <v>#N/A</v>
          </cell>
          <cell r="M215" t="e">
            <v>#N/A</v>
          </cell>
          <cell r="N215" t="e">
            <v>#N/A</v>
          </cell>
          <cell r="O215" t="e">
            <v>#N/A</v>
          </cell>
          <cell r="P215" t="e">
            <v>#N/A</v>
          </cell>
        </row>
        <row r="216">
          <cell r="B216" t="e">
            <v>#N/A</v>
          </cell>
          <cell r="C216" t="e">
            <v>#N/A</v>
          </cell>
          <cell r="D216" t="e">
            <v>#N/A</v>
          </cell>
          <cell r="E216" t="e">
            <v>#N/A</v>
          </cell>
          <cell r="F216" t="e">
            <v>#N/A</v>
          </cell>
          <cell r="G216" t="e">
            <v>#N/A</v>
          </cell>
          <cell r="H216" t="e">
            <v>#N/A</v>
          </cell>
          <cell r="I216" t="e">
            <v>#N/A</v>
          </cell>
          <cell r="J216" t="e">
            <v>#N/A</v>
          </cell>
          <cell r="K216" t="e">
            <v>#N/A</v>
          </cell>
          <cell r="L216" t="e">
            <v>#N/A</v>
          </cell>
          <cell r="M216" t="e">
            <v>#N/A</v>
          </cell>
          <cell r="N216" t="e">
            <v>#N/A</v>
          </cell>
          <cell r="O216" t="e">
            <v>#N/A</v>
          </cell>
          <cell r="P216" t="e">
            <v>#N/A</v>
          </cell>
        </row>
        <row r="217">
          <cell r="B217" t="e">
            <v>#N/A</v>
          </cell>
          <cell r="C217" t="e">
            <v>#N/A</v>
          </cell>
          <cell r="D217" t="e">
            <v>#N/A</v>
          </cell>
          <cell r="E217" t="e">
            <v>#N/A</v>
          </cell>
          <cell r="F217" t="e">
            <v>#N/A</v>
          </cell>
          <cell r="G217" t="e">
            <v>#N/A</v>
          </cell>
          <cell r="H217" t="e">
            <v>#N/A</v>
          </cell>
          <cell r="I217" t="e">
            <v>#N/A</v>
          </cell>
          <cell r="J217" t="e">
            <v>#N/A</v>
          </cell>
          <cell r="K217" t="e">
            <v>#N/A</v>
          </cell>
          <cell r="L217" t="e">
            <v>#N/A</v>
          </cell>
          <cell r="M217" t="e">
            <v>#N/A</v>
          </cell>
          <cell r="N217" t="e">
            <v>#N/A</v>
          </cell>
          <cell r="O217" t="e">
            <v>#N/A</v>
          </cell>
          <cell r="P217" t="e">
            <v>#N/A</v>
          </cell>
        </row>
        <row r="218">
          <cell r="B218" t="e">
            <v>#N/A</v>
          </cell>
          <cell r="C218" t="e">
            <v>#N/A</v>
          </cell>
          <cell r="D218" t="e">
            <v>#N/A</v>
          </cell>
          <cell r="E218" t="e">
            <v>#N/A</v>
          </cell>
          <cell r="F218" t="e">
            <v>#N/A</v>
          </cell>
          <cell r="G218" t="e">
            <v>#N/A</v>
          </cell>
          <cell r="H218" t="e">
            <v>#N/A</v>
          </cell>
          <cell r="I218" t="e">
            <v>#N/A</v>
          </cell>
          <cell r="J218" t="e">
            <v>#N/A</v>
          </cell>
          <cell r="K218" t="e">
            <v>#N/A</v>
          </cell>
          <cell r="L218" t="e">
            <v>#N/A</v>
          </cell>
          <cell r="M218" t="e">
            <v>#N/A</v>
          </cell>
          <cell r="N218" t="e">
            <v>#N/A</v>
          </cell>
          <cell r="O218" t="e">
            <v>#N/A</v>
          </cell>
          <cell r="P218" t="e">
            <v>#N/A</v>
          </cell>
        </row>
        <row r="219">
          <cell r="B219" t="e">
            <v>#N/A</v>
          </cell>
          <cell r="C219" t="e">
            <v>#N/A</v>
          </cell>
          <cell r="D219" t="e">
            <v>#N/A</v>
          </cell>
          <cell r="E219" t="e">
            <v>#N/A</v>
          </cell>
          <cell r="F219" t="e">
            <v>#N/A</v>
          </cell>
          <cell r="G219" t="e">
            <v>#N/A</v>
          </cell>
          <cell r="H219" t="e">
            <v>#N/A</v>
          </cell>
          <cell r="I219" t="e">
            <v>#N/A</v>
          </cell>
          <cell r="J219" t="e">
            <v>#N/A</v>
          </cell>
          <cell r="K219" t="e">
            <v>#N/A</v>
          </cell>
          <cell r="L219" t="e">
            <v>#N/A</v>
          </cell>
          <cell r="M219" t="e">
            <v>#N/A</v>
          </cell>
          <cell r="N219" t="e">
            <v>#N/A</v>
          </cell>
          <cell r="O219" t="e">
            <v>#N/A</v>
          </cell>
          <cell r="P219" t="e">
            <v>#N/A</v>
          </cell>
        </row>
        <row r="220">
          <cell r="B220" t="e">
            <v>#N/A</v>
          </cell>
          <cell r="C220" t="e">
            <v>#N/A</v>
          </cell>
          <cell r="D220" t="e">
            <v>#N/A</v>
          </cell>
          <cell r="E220" t="e">
            <v>#N/A</v>
          </cell>
          <cell r="F220" t="e">
            <v>#N/A</v>
          </cell>
          <cell r="G220" t="e">
            <v>#N/A</v>
          </cell>
          <cell r="H220" t="e">
            <v>#N/A</v>
          </cell>
          <cell r="I220" t="e">
            <v>#N/A</v>
          </cell>
          <cell r="J220" t="e">
            <v>#N/A</v>
          </cell>
          <cell r="K220" t="e">
            <v>#N/A</v>
          </cell>
          <cell r="L220" t="e">
            <v>#N/A</v>
          </cell>
          <cell r="M220" t="e">
            <v>#N/A</v>
          </cell>
          <cell r="N220" t="e">
            <v>#N/A</v>
          </cell>
          <cell r="O220" t="e">
            <v>#N/A</v>
          </cell>
          <cell r="P220" t="e">
            <v>#N/A</v>
          </cell>
        </row>
        <row r="221">
          <cell r="B221" t="e">
            <v>#N/A</v>
          </cell>
          <cell r="C221" t="e">
            <v>#N/A</v>
          </cell>
          <cell r="D221" t="e">
            <v>#N/A</v>
          </cell>
          <cell r="E221" t="e">
            <v>#N/A</v>
          </cell>
          <cell r="F221" t="e">
            <v>#N/A</v>
          </cell>
          <cell r="G221" t="e">
            <v>#N/A</v>
          </cell>
          <cell r="H221" t="e">
            <v>#N/A</v>
          </cell>
          <cell r="I221" t="e">
            <v>#N/A</v>
          </cell>
          <cell r="J221" t="e">
            <v>#N/A</v>
          </cell>
          <cell r="K221" t="e">
            <v>#N/A</v>
          </cell>
          <cell r="L221" t="e">
            <v>#N/A</v>
          </cell>
          <cell r="M221" t="e">
            <v>#N/A</v>
          </cell>
          <cell r="N221" t="e">
            <v>#N/A</v>
          </cell>
          <cell r="O221" t="e">
            <v>#N/A</v>
          </cell>
          <cell r="P221" t="e">
            <v>#N/A</v>
          </cell>
        </row>
        <row r="222">
          <cell r="B222" t="e">
            <v>#N/A</v>
          </cell>
          <cell r="C222" t="e">
            <v>#N/A</v>
          </cell>
          <cell r="D222" t="e">
            <v>#N/A</v>
          </cell>
          <cell r="E222" t="e">
            <v>#N/A</v>
          </cell>
          <cell r="F222" t="e">
            <v>#N/A</v>
          </cell>
          <cell r="G222" t="e">
            <v>#N/A</v>
          </cell>
          <cell r="H222" t="e">
            <v>#N/A</v>
          </cell>
          <cell r="I222" t="e">
            <v>#N/A</v>
          </cell>
          <cell r="J222" t="e">
            <v>#N/A</v>
          </cell>
          <cell r="K222" t="e">
            <v>#N/A</v>
          </cell>
          <cell r="L222" t="e">
            <v>#N/A</v>
          </cell>
          <cell r="M222" t="e">
            <v>#N/A</v>
          </cell>
          <cell r="N222" t="e">
            <v>#N/A</v>
          </cell>
          <cell r="O222" t="e">
            <v>#N/A</v>
          </cell>
          <cell r="P222" t="e">
            <v>#N/A</v>
          </cell>
        </row>
        <row r="223">
          <cell r="B223" t="e">
            <v>#N/A</v>
          </cell>
          <cell r="C223" t="e">
            <v>#N/A</v>
          </cell>
          <cell r="D223" t="e">
            <v>#N/A</v>
          </cell>
          <cell r="E223" t="e">
            <v>#N/A</v>
          </cell>
          <cell r="F223" t="e">
            <v>#N/A</v>
          </cell>
          <cell r="G223" t="e">
            <v>#N/A</v>
          </cell>
          <cell r="H223" t="e">
            <v>#N/A</v>
          </cell>
          <cell r="I223" t="e">
            <v>#N/A</v>
          </cell>
          <cell r="J223" t="e">
            <v>#N/A</v>
          </cell>
          <cell r="K223" t="e">
            <v>#N/A</v>
          </cell>
          <cell r="L223" t="e">
            <v>#N/A</v>
          </cell>
          <cell r="M223" t="e">
            <v>#N/A</v>
          </cell>
          <cell r="N223" t="e">
            <v>#N/A</v>
          </cell>
          <cell r="O223" t="e">
            <v>#N/A</v>
          </cell>
          <cell r="P223" t="e">
            <v>#N/A</v>
          </cell>
        </row>
        <row r="224">
          <cell r="B224" t="e">
            <v>#N/A</v>
          </cell>
          <cell r="C224" t="e">
            <v>#N/A</v>
          </cell>
          <cell r="D224" t="e">
            <v>#N/A</v>
          </cell>
          <cell r="E224" t="e">
            <v>#N/A</v>
          </cell>
          <cell r="F224" t="e">
            <v>#N/A</v>
          </cell>
          <cell r="G224" t="e">
            <v>#N/A</v>
          </cell>
          <cell r="H224" t="e">
            <v>#N/A</v>
          </cell>
          <cell r="I224" t="e">
            <v>#N/A</v>
          </cell>
          <cell r="J224" t="e">
            <v>#N/A</v>
          </cell>
          <cell r="K224" t="e">
            <v>#N/A</v>
          </cell>
          <cell r="L224" t="e">
            <v>#N/A</v>
          </cell>
          <cell r="M224" t="e">
            <v>#N/A</v>
          </cell>
          <cell r="N224" t="e">
            <v>#N/A</v>
          </cell>
          <cell r="O224" t="e">
            <v>#N/A</v>
          </cell>
          <cell r="P224" t="e">
            <v>#N/A</v>
          </cell>
        </row>
        <row r="225">
          <cell r="B225" t="e">
            <v>#N/A</v>
          </cell>
          <cell r="C225" t="e">
            <v>#N/A</v>
          </cell>
          <cell r="D225" t="e">
            <v>#N/A</v>
          </cell>
          <cell r="E225" t="e">
            <v>#N/A</v>
          </cell>
          <cell r="F225" t="e">
            <v>#N/A</v>
          </cell>
          <cell r="G225" t="e">
            <v>#N/A</v>
          </cell>
          <cell r="H225" t="e">
            <v>#N/A</v>
          </cell>
          <cell r="I225" t="e">
            <v>#N/A</v>
          </cell>
          <cell r="J225" t="e">
            <v>#N/A</v>
          </cell>
          <cell r="K225" t="e">
            <v>#N/A</v>
          </cell>
          <cell r="L225" t="e">
            <v>#N/A</v>
          </cell>
          <cell r="M225" t="e">
            <v>#N/A</v>
          </cell>
          <cell r="N225" t="e">
            <v>#N/A</v>
          </cell>
          <cell r="O225" t="e">
            <v>#N/A</v>
          </cell>
          <cell r="P225" t="e">
            <v>#N/A</v>
          </cell>
        </row>
        <row r="226">
          <cell r="B226" t="e">
            <v>#N/A</v>
          </cell>
          <cell r="C226" t="e">
            <v>#N/A</v>
          </cell>
          <cell r="D226" t="e">
            <v>#N/A</v>
          </cell>
          <cell r="E226" t="e">
            <v>#N/A</v>
          </cell>
          <cell r="F226" t="e">
            <v>#N/A</v>
          </cell>
          <cell r="G226" t="e">
            <v>#N/A</v>
          </cell>
          <cell r="H226" t="e">
            <v>#N/A</v>
          </cell>
          <cell r="I226" t="e">
            <v>#N/A</v>
          </cell>
          <cell r="J226" t="e">
            <v>#N/A</v>
          </cell>
          <cell r="K226" t="e">
            <v>#N/A</v>
          </cell>
          <cell r="L226" t="e">
            <v>#N/A</v>
          </cell>
          <cell r="M226" t="e">
            <v>#N/A</v>
          </cell>
          <cell r="N226" t="e">
            <v>#N/A</v>
          </cell>
          <cell r="O226" t="e">
            <v>#N/A</v>
          </cell>
          <cell r="P226" t="e">
            <v>#N/A</v>
          </cell>
        </row>
        <row r="227">
          <cell r="B227" t="e">
            <v>#N/A</v>
          </cell>
          <cell r="C227" t="e">
            <v>#N/A</v>
          </cell>
          <cell r="D227" t="e">
            <v>#N/A</v>
          </cell>
          <cell r="E227" t="e">
            <v>#N/A</v>
          </cell>
          <cell r="F227" t="e">
            <v>#N/A</v>
          </cell>
          <cell r="G227" t="e">
            <v>#N/A</v>
          </cell>
          <cell r="H227" t="e">
            <v>#N/A</v>
          </cell>
          <cell r="I227" t="e">
            <v>#N/A</v>
          </cell>
          <cell r="J227" t="e">
            <v>#N/A</v>
          </cell>
          <cell r="K227" t="e">
            <v>#N/A</v>
          </cell>
          <cell r="L227" t="e">
            <v>#N/A</v>
          </cell>
          <cell r="M227" t="e">
            <v>#N/A</v>
          </cell>
          <cell r="N227" t="e">
            <v>#N/A</v>
          </cell>
          <cell r="O227" t="e">
            <v>#N/A</v>
          </cell>
          <cell r="P227" t="e">
            <v>#N/A</v>
          </cell>
        </row>
        <row r="228">
          <cell r="B228" t="e">
            <v>#N/A</v>
          </cell>
          <cell r="C228" t="e">
            <v>#N/A</v>
          </cell>
          <cell r="D228" t="e">
            <v>#N/A</v>
          </cell>
          <cell r="E228" t="e">
            <v>#N/A</v>
          </cell>
          <cell r="F228" t="e">
            <v>#N/A</v>
          </cell>
          <cell r="G228" t="e">
            <v>#N/A</v>
          </cell>
          <cell r="H228" t="e">
            <v>#N/A</v>
          </cell>
          <cell r="I228" t="e">
            <v>#N/A</v>
          </cell>
          <cell r="J228" t="e">
            <v>#N/A</v>
          </cell>
          <cell r="K228" t="e">
            <v>#N/A</v>
          </cell>
          <cell r="L228" t="e">
            <v>#N/A</v>
          </cell>
          <cell r="M228" t="e">
            <v>#N/A</v>
          </cell>
          <cell r="N228" t="e">
            <v>#N/A</v>
          </cell>
          <cell r="O228" t="e">
            <v>#N/A</v>
          </cell>
          <cell r="P228" t="e">
            <v>#N/A</v>
          </cell>
        </row>
        <row r="229">
          <cell r="B229" t="e">
            <v>#N/A</v>
          </cell>
          <cell r="C229" t="e">
            <v>#N/A</v>
          </cell>
          <cell r="D229" t="e">
            <v>#N/A</v>
          </cell>
          <cell r="E229" t="e">
            <v>#N/A</v>
          </cell>
          <cell r="F229" t="e">
            <v>#N/A</v>
          </cell>
          <cell r="G229" t="e">
            <v>#N/A</v>
          </cell>
          <cell r="H229" t="e">
            <v>#N/A</v>
          </cell>
          <cell r="I229" t="e">
            <v>#N/A</v>
          </cell>
          <cell r="J229" t="e">
            <v>#N/A</v>
          </cell>
          <cell r="K229" t="e">
            <v>#N/A</v>
          </cell>
          <cell r="L229" t="e">
            <v>#N/A</v>
          </cell>
          <cell r="M229" t="e">
            <v>#N/A</v>
          </cell>
          <cell r="N229" t="e">
            <v>#N/A</v>
          </cell>
          <cell r="O229" t="e">
            <v>#N/A</v>
          </cell>
          <cell r="P229" t="e">
            <v>#N/A</v>
          </cell>
        </row>
        <row r="230">
          <cell r="B230" t="e">
            <v>#N/A</v>
          </cell>
          <cell r="C230" t="e">
            <v>#N/A</v>
          </cell>
          <cell r="D230" t="e">
            <v>#N/A</v>
          </cell>
          <cell r="E230" t="e">
            <v>#N/A</v>
          </cell>
          <cell r="F230" t="e">
            <v>#N/A</v>
          </cell>
          <cell r="G230" t="e">
            <v>#N/A</v>
          </cell>
          <cell r="H230" t="e">
            <v>#N/A</v>
          </cell>
          <cell r="I230" t="e">
            <v>#N/A</v>
          </cell>
          <cell r="J230" t="e">
            <v>#N/A</v>
          </cell>
          <cell r="K230" t="e">
            <v>#N/A</v>
          </cell>
          <cell r="L230" t="e">
            <v>#N/A</v>
          </cell>
          <cell r="M230" t="e">
            <v>#N/A</v>
          </cell>
          <cell r="N230" t="e">
            <v>#N/A</v>
          </cell>
          <cell r="O230" t="e">
            <v>#N/A</v>
          </cell>
          <cell r="P230" t="e">
            <v>#N/A</v>
          </cell>
        </row>
        <row r="231">
          <cell r="B231" t="e">
            <v>#N/A</v>
          </cell>
          <cell r="C231" t="e">
            <v>#N/A</v>
          </cell>
          <cell r="D231" t="e">
            <v>#N/A</v>
          </cell>
          <cell r="E231" t="e">
            <v>#N/A</v>
          </cell>
          <cell r="F231" t="e">
            <v>#N/A</v>
          </cell>
          <cell r="G231" t="e">
            <v>#N/A</v>
          </cell>
          <cell r="H231" t="e">
            <v>#N/A</v>
          </cell>
          <cell r="I231" t="e">
            <v>#N/A</v>
          </cell>
          <cell r="J231" t="e">
            <v>#N/A</v>
          </cell>
          <cell r="K231" t="e">
            <v>#N/A</v>
          </cell>
          <cell r="L231" t="e">
            <v>#N/A</v>
          </cell>
          <cell r="M231" t="e">
            <v>#N/A</v>
          </cell>
          <cell r="N231" t="e">
            <v>#N/A</v>
          </cell>
          <cell r="O231" t="e">
            <v>#N/A</v>
          </cell>
          <cell r="P231" t="e">
            <v>#N/A</v>
          </cell>
        </row>
        <row r="232">
          <cell r="B232" t="e">
            <v>#N/A</v>
          </cell>
          <cell r="C232" t="e">
            <v>#N/A</v>
          </cell>
          <cell r="D232" t="e">
            <v>#N/A</v>
          </cell>
          <cell r="E232" t="e">
            <v>#N/A</v>
          </cell>
          <cell r="F232" t="e">
            <v>#N/A</v>
          </cell>
          <cell r="G232" t="e">
            <v>#N/A</v>
          </cell>
          <cell r="H232" t="e">
            <v>#N/A</v>
          </cell>
          <cell r="I232" t="e">
            <v>#N/A</v>
          </cell>
          <cell r="J232" t="e">
            <v>#N/A</v>
          </cell>
          <cell r="K232" t="e">
            <v>#N/A</v>
          </cell>
          <cell r="L232" t="e">
            <v>#N/A</v>
          </cell>
          <cell r="M232" t="e">
            <v>#N/A</v>
          </cell>
          <cell r="N232" t="e">
            <v>#N/A</v>
          </cell>
          <cell r="O232" t="e">
            <v>#N/A</v>
          </cell>
          <cell r="P232" t="e">
            <v>#N/A</v>
          </cell>
        </row>
        <row r="233">
          <cell r="B233" t="e">
            <v>#N/A</v>
          </cell>
          <cell r="C233" t="e">
            <v>#N/A</v>
          </cell>
          <cell r="D233" t="e">
            <v>#N/A</v>
          </cell>
          <cell r="E233" t="e">
            <v>#N/A</v>
          </cell>
          <cell r="F233" t="e">
            <v>#N/A</v>
          </cell>
          <cell r="G233" t="e">
            <v>#N/A</v>
          </cell>
          <cell r="H233" t="e">
            <v>#N/A</v>
          </cell>
          <cell r="I233" t="e">
            <v>#N/A</v>
          </cell>
          <cell r="J233" t="e">
            <v>#N/A</v>
          </cell>
          <cell r="K233" t="e">
            <v>#N/A</v>
          </cell>
          <cell r="L233" t="e">
            <v>#N/A</v>
          </cell>
          <cell r="M233" t="e">
            <v>#N/A</v>
          </cell>
          <cell r="N233" t="e">
            <v>#N/A</v>
          </cell>
          <cell r="O233" t="e">
            <v>#N/A</v>
          </cell>
          <cell r="P233" t="e">
            <v>#N/A</v>
          </cell>
        </row>
        <row r="234">
          <cell r="B234" t="e">
            <v>#N/A</v>
          </cell>
          <cell r="C234" t="e">
            <v>#N/A</v>
          </cell>
          <cell r="D234" t="e">
            <v>#N/A</v>
          </cell>
          <cell r="E234" t="e">
            <v>#N/A</v>
          </cell>
          <cell r="F234" t="e">
            <v>#N/A</v>
          </cell>
          <cell r="G234" t="e">
            <v>#N/A</v>
          </cell>
          <cell r="H234" t="e">
            <v>#N/A</v>
          </cell>
          <cell r="I234" t="e">
            <v>#N/A</v>
          </cell>
          <cell r="J234" t="e">
            <v>#N/A</v>
          </cell>
          <cell r="K234" t="e">
            <v>#N/A</v>
          </cell>
          <cell r="L234" t="e">
            <v>#N/A</v>
          </cell>
          <cell r="M234" t="e">
            <v>#N/A</v>
          </cell>
          <cell r="N234" t="e">
            <v>#N/A</v>
          </cell>
          <cell r="O234" t="e">
            <v>#N/A</v>
          </cell>
          <cell r="P234" t="e">
            <v>#N/A</v>
          </cell>
        </row>
        <row r="235">
          <cell r="B235" t="e">
            <v>#N/A</v>
          </cell>
          <cell r="C235" t="e">
            <v>#N/A</v>
          </cell>
          <cell r="D235" t="e">
            <v>#N/A</v>
          </cell>
          <cell r="E235" t="e">
            <v>#N/A</v>
          </cell>
          <cell r="F235" t="e">
            <v>#N/A</v>
          </cell>
          <cell r="G235" t="e">
            <v>#N/A</v>
          </cell>
          <cell r="H235" t="e">
            <v>#N/A</v>
          </cell>
          <cell r="I235" t="e">
            <v>#N/A</v>
          </cell>
          <cell r="J235" t="e">
            <v>#N/A</v>
          </cell>
          <cell r="K235" t="e">
            <v>#N/A</v>
          </cell>
          <cell r="L235" t="e">
            <v>#N/A</v>
          </cell>
          <cell r="M235" t="e">
            <v>#N/A</v>
          </cell>
          <cell r="N235" t="e">
            <v>#N/A</v>
          </cell>
          <cell r="O235" t="e">
            <v>#N/A</v>
          </cell>
          <cell r="P235" t="e">
            <v>#N/A</v>
          </cell>
        </row>
        <row r="236">
          <cell r="B236" t="e">
            <v>#N/A</v>
          </cell>
          <cell r="C236" t="e">
            <v>#N/A</v>
          </cell>
          <cell r="D236" t="e">
            <v>#N/A</v>
          </cell>
          <cell r="E236" t="e">
            <v>#N/A</v>
          </cell>
          <cell r="F236" t="e">
            <v>#N/A</v>
          </cell>
          <cell r="G236" t="e">
            <v>#N/A</v>
          </cell>
          <cell r="H236" t="e">
            <v>#N/A</v>
          </cell>
          <cell r="I236" t="e">
            <v>#N/A</v>
          </cell>
          <cell r="J236" t="e">
            <v>#N/A</v>
          </cell>
          <cell r="K236" t="e">
            <v>#N/A</v>
          </cell>
          <cell r="L236" t="e">
            <v>#N/A</v>
          </cell>
          <cell r="M236" t="e">
            <v>#N/A</v>
          </cell>
          <cell r="N236" t="e">
            <v>#N/A</v>
          </cell>
          <cell r="O236" t="e">
            <v>#N/A</v>
          </cell>
          <cell r="P236" t="e">
            <v>#N/A</v>
          </cell>
        </row>
        <row r="237">
          <cell r="B237" t="e">
            <v>#N/A</v>
          </cell>
          <cell r="C237" t="e">
            <v>#N/A</v>
          </cell>
          <cell r="D237" t="e">
            <v>#N/A</v>
          </cell>
          <cell r="E237" t="e">
            <v>#N/A</v>
          </cell>
          <cell r="F237" t="e">
            <v>#N/A</v>
          </cell>
          <cell r="G237" t="e">
            <v>#N/A</v>
          </cell>
          <cell r="H237" t="e">
            <v>#N/A</v>
          </cell>
          <cell r="I237" t="e">
            <v>#N/A</v>
          </cell>
          <cell r="J237" t="e">
            <v>#N/A</v>
          </cell>
          <cell r="K237" t="e">
            <v>#N/A</v>
          </cell>
          <cell r="L237" t="e">
            <v>#N/A</v>
          </cell>
          <cell r="M237" t="e">
            <v>#N/A</v>
          </cell>
          <cell r="N237" t="e">
            <v>#N/A</v>
          </cell>
          <cell r="O237" t="e">
            <v>#N/A</v>
          </cell>
          <cell r="P237" t="e">
            <v>#N/A</v>
          </cell>
        </row>
        <row r="238">
          <cell r="B238" t="e">
            <v>#N/A</v>
          </cell>
          <cell r="C238" t="e">
            <v>#N/A</v>
          </cell>
          <cell r="D238" t="e">
            <v>#N/A</v>
          </cell>
          <cell r="E238" t="e">
            <v>#N/A</v>
          </cell>
          <cell r="F238" t="e">
            <v>#N/A</v>
          </cell>
          <cell r="G238" t="e">
            <v>#N/A</v>
          </cell>
          <cell r="H238" t="e">
            <v>#N/A</v>
          </cell>
          <cell r="I238" t="e">
            <v>#N/A</v>
          </cell>
          <cell r="J238" t="e">
            <v>#N/A</v>
          </cell>
          <cell r="K238" t="e">
            <v>#N/A</v>
          </cell>
          <cell r="L238" t="e">
            <v>#N/A</v>
          </cell>
          <cell r="M238" t="e">
            <v>#N/A</v>
          </cell>
          <cell r="N238" t="e">
            <v>#N/A</v>
          </cell>
          <cell r="O238" t="e">
            <v>#N/A</v>
          </cell>
          <cell r="P238" t="e">
            <v>#N/A</v>
          </cell>
        </row>
        <row r="239">
          <cell r="B239" t="e">
            <v>#N/A</v>
          </cell>
          <cell r="C239" t="e">
            <v>#N/A</v>
          </cell>
          <cell r="D239" t="e">
            <v>#N/A</v>
          </cell>
          <cell r="E239" t="e">
            <v>#N/A</v>
          </cell>
          <cell r="F239" t="e">
            <v>#N/A</v>
          </cell>
          <cell r="G239" t="e">
            <v>#N/A</v>
          </cell>
          <cell r="H239" t="e">
            <v>#N/A</v>
          </cell>
          <cell r="I239" t="e">
            <v>#N/A</v>
          </cell>
          <cell r="J239" t="e">
            <v>#N/A</v>
          </cell>
          <cell r="K239" t="e">
            <v>#N/A</v>
          </cell>
          <cell r="L239" t="e">
            <v>#N/A</v>
          </cell>
          <cell r="M239" t="e">
            <v>#N/A</v>
          </cell>
          <cell r="N239" t="e">
            <v>#N/A</v>
          </cell>
          <cell r="O239" t="e">
            <v>#N/A</v>
          </cell>
          <cell r="P239" t="e">
            <v>#N/A</v>
          </cell>
        </row>
        <row r="240">
          <cell r="B240" t="e">
            <v>#N/A</v>
          </cell>
          <cell r="C240" t="e">
            <v>#N/A</v>
          </cell>
          <cell r="D240" t="e">
            <v>#N/A</v>
          </cell>
          <cell r="E240" t="e">
            <v>#N/A</v>
          </cell>
          <cell r="F240" t="e">
            <v>#N/A</v>
          </cell>
          <cell r="G240" t="e">
            <v>#N/A</v>
          </cell>
          <cell r="H240" t="e">
            <v>#N/A</v>
          </cell>
          <cell r="I240" t="e">
            <v>#N/A</v>
          </cell>
          <cell r="J240" t="e">
            <v>#N/A</v>
          </cell>
          <cell r="K240" t="e">
            <v>#N/A</v>
          </cell>
          <cell r="L240" t="e">
            <v>#N/A</v>
          </cell>
          <cell r="M240" t="e">
            <v>#N/A</v>
          </cell>
          <cell r="N240" t="e">
            <v>#N/A</v>
          </cell>
          <cell r="O240" t="e">
            <v>#N/A</v>
          </cell>
          <cell r="P240" t="e">
            <v>#N/A</v>
          </cell>
        </row>
        <row r="241">
          <cell r="B241" t="e">
            <v>#N/A</v>
          </cell>
          <cell r="C241" t="e">
            <v>#N/A</v>
          </cell>
          <cell r="D241" t="e">
            <v>#N/A</v>
          </cell>
          <cell r="E241" t="e">
            <v>#N/A</v>
          </cell>
          <cell r="F241" t="e">
            <v>#N/A</v>
          </cell>
          <cell r="G241" t="e">
            <v>#N/A</v>
          </cell>
          <cell r="H241" t="e">
            <v>#N/A</v>
          </cell>
          <cell r="I241" t="e">
            <v>#N/A</v>
          </cell>
          <cell r="J241" t="e">
            <v>#N/A</v>
          </cell>
          <cell r="K241" t="e">
            <v>#N/A</v>
          </cell>
          <cell r="L241" t="e">
            <v>#N/A</v>
          </cell>
          <cell r="M241" t="e">
            <v>#N/A</v>
          </cell>
          <cell r="N241" t="e">
            <v>#N/A</v>
          </cell>
          <cell r="O241" t="e">
            <v>#N/A</v>
          </cell>
          <cell r="P241" t="e">
            <v>#N/A</v>
          </cell>
        </row>
        <row r="242">
          <cell r="B242" t="e">
            <v>#N/A</v>
          </cell>
          <cell r="C242" t="e">
            <v>#N/A</v>
          </cell>
          <cell r="D242" t="e">
            <v>#N/A</v>
          </cell>
          <cell r="E242" t="e">
            <v>#N/A</v>
          </cell>
          <cell r="F242" t="e">
            <v>#N/A</v>
          </cell>
          <cell r="G242" t="e">
            <v>#N/A</v>
          </cell>
          <cell r="H242" t="e">
            <v>#N/A</v>
          </cell>
          <cell r="I242" t="e">
            <v>#N/A</v>
          </cell>
          <cell r="J242" t="e">
            <v>#N/A</v>
          </cell>
          <cell r="K242" t="e">
            <v>#N/A</v>
          </cell>
          <cell r="L242" t="e">
            <v>#N/A</v>
          </cell>
          <cell r="M242" t="e">
            <v>#N/A</v>
          </cell>
          <cell r="N242" t="e">
            <v>#N/A</v>
          </cell>
          <cell r="O242" t="e">
            <v>#N/A</v>
          </cell>
          <cell r="P242" t="e">
            <v>#N/A</v>
          </cell>
        </row>
        <row r="243">
          <cell r="B243" t="e">
            <v>#N/A</v>
          </cell>
          <cell r="C243" t="e">
            <v>#N/A</v>
          </cell>
          <cell r="D243" t="e">
            <v>#N/A</v>
          </cell>
          <cell r="E243" t="e">
            <v>#N/A</v>
          </cell>
          <cell r="F243" t="e">
            <v>#N/A</v>
          </cell>
          <cell r="G243" t="e">
            <v>#N/A</v>
          </cell>
          <cell r="H243" t="e">
            <v>#N/A</v>
          </cell>
          <cell r="I243" t="e">
            <v>#N/A</v>
          </cell>
          <cell r="J243" t="e">
            <v>#N/A</v>
          </cell>
          <cell r="K243" t="e">
            <v>#N/A</v>
          </cell>
          <cell r="L243" t="e">
            <v>#N/A</v>
          </cell>
          <cell r="M243" t="e">
            <v>#N/A</v>
          </cell>
          <cell r="N243" t="e">
            <v>#N/A</v>
          </cell>
          <cell r="O243" t="e">
            <v>#N/A</v>
          </cell>
          <cell r="P243" t="e">
            <v>#N/A</v>
          </cell>
        </row>
        <row r="244">
          <cell r="B244" t="e">
            <v>#N/A</v>
          </cell>
          <cell r="C244" t="e">
            <v>#N/A</v>
          </cell>
          <cell r="D244" t="e">
            <v>#N/A</v>
          </cell>
          <cell r="E244" t="e">
            <v>#N/A</v>
          </cell>
          <cell r="F244" t="e">
            <v>#N/A</v>
          </cell>
          <cell r="G244" t="e">
            <v>#N/A</v>
          </cell>
          <cell r="H244" t="e">
            <v>#N/A</v>
          </cell>
          <cell r="I244" t="e">
            <v>#N/A</v>
          </cell>
          <cell r="J244" t="e">
            <v>#N/A</v>
          </cell>
          <cell r="K244" t="e">
            <v>#N/A</v>
          </cell>
          <cell r="L244" t="e">
            <v>#N/A</v>
          </cell>
          <cell r="M244" t="e">
            <v>#N/A</v>
          </cell>
          <cell r="N244" t="e">
            <v>#N/A</v>
          </cell>
          <cell r="O244" t="e">
            <v>#N/A</v>
          </cell>
          <cell r="P244" t="e">
            <v>#N/A</v>
          </cell>
        </row>
        <row r="245">
          <cell r="B245" t="e">
            <v>#N/A</v>
          </cell>
          <cell r="C245" t="e">
            <v>#N/A</v>
          </cell>
          <cell r="D245" t="e">
            <v>#N/A</v>
          </cell>
          <cell r="E245" t="e">
            <v>#N/A</v>
          </cell>
          <cell r="F245" t="e">
            <v>#N/A</v>
          </cell>
          <cell r="G245" t="e">
            <v>#N/A</v>
          </cell>
          <cell r="H245" t="e">
            <v>#N/A</v>
          </cell>
          <cell r="I245" t="e">
            <v>#N/A</v>
          </cell>
          <cell r="J245" t="e">
            <v>#N/A</v>
          </cell>
          <cell r="K245" t="e">
            <v>#N/A</v>
          </cell>
          <cell r="L245" t="e">
            <v>#N/A</v>
          </cell>
          <cell r="M245" t="e">
            <v>#N/A</v>
          </cell>
          <cell r="N245" t="e">
            <v>#N/A</v>
          </cell>
          <cell r="O245" t="e">
            <v>#N/A</v>
          </cell>
          <cell r="P245" t="e">
            <v>#N/A</v>
          </cell>
        </row>
        <row r="246">
          <cell r="B246" t="e">
            <v>#N/A</v>
          </cell>
          <cell r="C246" t="e">
            <v>#N/A</v>
          </cell>
          <cell r="D246" t="e">
            <v>#N/A</v>
          </cell>
          <cell r="E246" t="e">
            <v>#N/A</v>
          </cell>
          <cell r="F246" t="e">
            <v>#N/A</v>
          </cell>
          <cell r="G246" t="e">
            <v>#N/A</v>
          </cell>
          <cell r="H246" t="e">
            <v>#N/A</v>
          </cell>
          <cell r="I246" t="e">
            <v>#N/A</v>
          </cell>
          <cell r="J246" t="e">
            <v>#N/A</v>
          </cell>
          <cell r="K246" t="e">
            <v>#N/A</v>
          </cell>
          <cell r="L246" t="e">
            <v>#N/A</v>
          </cell>
          <cell r="M246" t="e">
            <v>#N/A</v>
          </cell>
          <cell r="N246" t="e">
            <v>#N/A</v>
          </cell>
          <cell r="O246" t="e">
            <v>#N/A</v>
          </cell>
          <cell r="P246" t="e">
            <v>#N/A</v>
          </cell>
        </row>
        <row r="247">
          <cell r="B247" t="e">
            <v>#N/A</v>
          </cell>
          <cell r="C247" t="e">
            <v>#N/A</v>
          </cell>
          <cell r="D247" t="e">
            <v>#N/A</v>
          </cell>
          <cell r="E247" t="e">
            <v>#N/A</v>
          </cell>
          <cell r="F247" t="e">
            <v>#N/A</v>
          </cell>
          <cell r="G247" t="e">
            <v>#N/A</v>
          </cell>
          <cell r="H247" t="e">
            <v>#N/A</v>
          </cell>
          <cell r="I247" t="e">
            <v>#N/A</v>
          </cell>
          <cell r="J247" t="e">
            <v>#N/A</v>
          </cell>
          <cell r="K247" t="e">
            <v>#N/A</v>
          </cell>
          <cell r="L247" t="e">
            <v>#N/A</v>
          </cell>
          <cell r="M247" t="e">
            <v>#N/A</v>
          </cell>
          <cell r="N247" t="e">
            <v>#N/A</v>
          </cell>
          <cell r="O247" t="e">
            <v>#N/A</v>
          </cell>
          <cell r="P247" t="e">
            <v>#N/A</v>
          </cell>
        </row>
        <row r="248">
          <cell r="B248" t="e">
            <v>#N/A</v>
          </cell>
          <cell r="C248" t="e">
            <v>#N/A</v>
          </cell>
          <cell r="D248" t="e">
            <v>#N/A</v>
          </cell>
          <cell r="E248" t="e">
            <v>#N/A</v>
          </cell>
          <cell r="F248" t="e">
            <v>#N/A</v>
          </cell>
          <cell r="G248" t="e">
            <v>#N/A</v>
          </cell>
          <cell r="H248" t="e">
            <v>#N/A</v>
          </cell>
          <cell r="I248" t="e">
            <v>#N/A</v>
          </cell>
          <cell r="J248" t="e">
            <v>#N/A</v>
          </cell>
          <cell r="K248" t="e">
            <v>#N/A</v>
          </cell>
          <cell r="L248" t="e">
            <v>#N/A</v>
          </cell>
          <cell r="M248" t="e">
            <v>#N/A</v>
          </cell>
          <cell r="N248" t="e">
            <v>#N/A</v>
          </cell>
          <cell r="O248" t="e">
            <v>#N/A</v>
          </cell>
          <cell r="P248" t="e">
            <v>#N/A</v>
          </cell>
        </row>
        <row r="249">
          <cell r="B249" t="e">
            <v>#N/A</v>
          </cell>
          <cell r="C249" t="e">
            <v>#N/A</v>
          </cell>
          <cell r="D249" t="e">
            <v>#N/A</v>
          </cell>
          <cell r="E249" t="e">
            <v>#N/A</v>
          </cell>
          <cell r="F249" t="e">
            <v>#N/A</v>
          </cell>
          <cell r="G249" t="e">
            <v>#N/A</v>
          </cell>
          <cell r="H249" t="e">
            <v>#N/A</v>
          </cell>
          <cell r="I249" t="e">
            <v>#N/A</v>
          </cell>
          <cell r="J249" t="e">
            <v>#N/A</v>
          </cell>
          <cell r="K249" t="e">
            <v>#N/A</v>
          </cell>
          <cell r="L249" t="e">
            <v>#N/A</v>
          </cell>
          <cell r="M249" t="e">
            <v>#N/A</v>
          </cell>
          <cell r="N249" t="e">
            <v>#N/A</v>
          </cell>
          <cell r="O249" t="e">
            <v>#N/A</v>
          </cell>
          <cell r="P249" t="e">
            <v>#N/A</v>
          </cell>
        </row>
        <row r="250">
          <cell r="B250" t="e">
            <v>#N/A</v>
          </cell>
          <cell r="C250" t="e">
            <v>#N/A</v>
          </cell>
          <cell r="D250" t="e">
            <v>#N/A</v>
          </cell>
          <cell r="E250" t="e">
            <v>#N/A</v>
          </cell>
          <cell r="F250" t="e">
            <v>#N/A</v>
          </cell>
          <cell r="G250" t="e">
            <v>#N/A</v>
          </cell>
          <cell r="H250" t="e">
            <v>#N/A</v>
          </cell>
          <cell r="I250" t="e">
            <v>#N/A</v>
          </cell>
          <cell r="J250" t="e">
            <v>#N/A</v>
          </cell>
          <cell r="K250" t="e">
            <v>#N/A</v>
          </cell>
          <cell r="L250" t="e">
            <v>#N/A</v>
          </cell>
          <cell r="M250" t="e">
            <v>#N/A</v>
          </cell>
          <cell r="N250" t="e">
            <v>#N/A</v>
          </cell>
          <cell r="O250" t="e">
            <v>#N/A</v>
          </cell>
          <cell r="P250" t="e">
            <v>#N/A</v>
          </cell>
        </row>
        <row r="251">
          <cell r="B251" t="e">
            <v>#N/A</v>
          </cell>
          <cell r="C251" t="e">
            <v>#N/A</v>
          </cell>
          <cell r="D251" t="e">
            <v>#N/A</v>
          </cell>
          <cell r="E251" t="e">
            <v>#N/A</v>
          </cell>
          <cell r="F251" t="e">
            <v>#N/A</v>
          </cell>
          <cell r="G251" t="e">
            <v>#N/A</v>
          </cell>
          <cell r="H251" t="e">
            <v>#N/A</v>
          </cell>
          <cell r="I251" t="e">
            <v>#N/A</v>
          </cell>
          <cell r="J251" t="e">
            <v>#N/A</v>
          </cell>
          <cell r="K251" t="e">
            <v>#N/A</v>
          </cell>
          <cell r="L251" t="e">
            <v>#N/A</v>
          </cell>
          <cell r="M251" t="e">
            <v>#N/A</v>
          </cell>
          <cell r="N251" t="e">
            <v>#N/A</v>
          </cell>
          <cell r="O251" t="e">
            <v>#N/A</v>
          </cell>
          <cell r="P251" t="e">
            <v>#N/A</v>
          </cell>
        </row>
        <row r="252">
          <cell r="B252" t="e">
            <v>#N/A</v>
          </cell>
          <cell r="C252" t="e">
            <v>#N/A</v>
          </cell>
          <cell r="D252" t="e">
            <v>#N/A</v>
          </cell>
          <cell r="E252" t="e">
            <v>#N/A</v>
          </cell>
          <cell r="F252" t="e">
            <v>#N/A</v>
          </cell>
          <cell r="G252" t="e">
            <v>#N/A</v>
          </cell>
          <cell r="H252" t="e">
            <v>#N/A</v>
          </cell>
          <cell r="I252" t="e">
            <v>#N/A</v>
          </cell>
          <cell r="J252" t="e">
            <v>#N/A</v>
          </cell>
          <cell r="K252" t="e">
            <v>#N/A</v>
          </cell>
          <cell r="L252" t="e">
            <v>#N/A</v>
          </cell>
          <cell r="M252" t="e">
            <v>#N/A</v>
          </cell>
          <cell r="N252" t="e">
            <v>#N/A</v>
          </cell>
          <cell r="O252" t="e">
            <v>#N/A</v>
          </cell>
          <cell r="P252" t="e">
            <v>#N/A</v>
          </cell>
        </row>
        <row r="253">
          <cell r="B253" t="e">
            <v>#N/A</v>
          </cell>
          <cell r="C253" t="e">
            <v>#N/A</v>
          </cell>
          <cell r="D253" t="e">
            <v>#N/A</v>
          </cell>
          <cell r="E253" t="e">
            <v>#N/A</v>
          </cell>
          <cell r="F253" t="e">
            <v>#N/A</v>
          </cell>
          <cell r="G253" t="e">
            <v>#N/A</v>
          </cell>
          <cell r="H253" t="e">
            <v>#N/A</v>
          </cell>
          <cell r="I253" t="e">
            <v>#N/A</v>
          </cell>
          <cell r="J253" t="e">
            <v>#N/A</v>
          </cell>
          <cell r="K253" t="e">
            <v>#N/A</v>
          </cell>
          <cell r="L253" t="e">
            <v>#N/A</v>
          </cell>
          <cell r="M253" t="e">
            <v>#N/A</v>
          </cell>
          <cell r="N253" t="e">
            <v>#N/A</v>
          </cell>
          <cell r="O253" t="e">
            <v>#N/A</v>
          </cell>
          <cell r="P253" t="e">
            <v>#N/A</v>
          </cell>
        </row>
        <row r="254">
          <cell r="B254" t="e">
            <v>#N/A</v>
          </cell>
          <cell r="C254" t="e">
            <v>#N/A</v>
          </cell>
          <cell r="D254" t="e">
            <v>#N/A</v>
          </cell>
          <cell r="E254" t="e">
            <v>#N/A</v>
          </cell>
          <cell r="F254" t="e">
            <v>#N/A</v>
          </cell>
          <cell r="G254" t="e">
            <v>#N/A</v>
          </cell>
          <cell r="H254" t="e">
            <v>#N/A</v>
          </cell>
          <cell r="I254" t="e">
            <v>#N/A</v>
          </cell>
          <cell r="J254" t="e">
            <v>#N/A</v>
          </cell>
          <cell r="K254" t="e">
            <v>#N/A</v>
          </cell>
          <cell r="L254" t="e">
            <v>#N/A</v>
          </cell>
          <cell r="M254" t="e">
            <v>#N/A</v>
          </cell>
          <cell r="N254" t="e">
            <v>#N/A</v>
          </cell>
          <cell r="O254" t="e">
            <v>#N/A</v>
          </cell>
          <cell r="P254" t="e">
            <v>#N/A</v>
          </cell>
        </row>
        <row r="255">
          <cell r="B255" t="e">
            <v>#N/A</v>
          </cell>
          <cell r="C255" t="e">
            <v>#N/A</v>
          </cell>
          <cell r="D255" t="e">
            <v>#N/A</v>
          </cell>
          <cell r="E255" t="e">
            <v>#N/A</v>
          </cell>
          <cell r="F255" t="e">
            <v>#N/A</v>
          </cell>
          <cell r="G255" t="e">
            <v>#N/A</v>
          </cell>
          <cell r="H255" t="e">
            <v>#N/A</v>
          </cell>
          <cell r="I255" t="e">
            <v>#N/A</v>
          </cell>
          <cell r="J255" t="e">
            <v>#N/A</v>
          </cell>
          <cell r="K255" t="e">
            <v>#N/A</v>
          </cell>
          <cell r="L255" t="e">
            <v>#N/A</v>
          </cell>
          <cell r="M255" t="e">
            <v>#N/A</v>
          </cell>
          <cell r="N255" t="e">
            <v>#N/A</v>
          </cell>
          <cell r="O255" t="e">
            <v>#N/A</v>
          </cell>
          <cell r="P255" t="e">
            <v>#N/A</v>
          </cell>
        </row>
        <row r="256">
          <cell r="B256" t="e">
            <v>#N/A</v>
          </cell>
          <cell r="C256" t="e">
            <v>#N/A</v>
          </cell>
          <cell r="D256" t="e">
            <v>#N/A</v>
          </cell>
          <cell r="E256" t="e">
            <v>#N/A</v>
          </cell>
          <cell r="F256" t="e">
            <v>#N/A</v>
          </cell>
          <cell r="G256" t="e">
            <v>#N/A</v>
          </cell>
          <cell r="H256" t="e">
            <v>#N/A</v>
          </cell>
          <cell r="I256" t="e">
            <v>#N/A</v>
          </cell>
          <cell r="J256" t="e">
            <v>#N/A</v>
          </cell>
          <cell r="K256" t="e">
            <v>#N/A</v>
          </cell>
          <cell r="L256" t="e">
            <v>#N/A</v>
          </cell>
          <cell r="M256" t="e">
            <v>#N/A</v>
          </cell>
          <cell r="N256" t="e">
            <v>#N/A</v>
          </cell>
          <cell r="O256" t="e">
            <v>#N/A</v>
          </cell>
          <cell r="P256" t="e">
            <v>#N/A</v>
          </cell>
        </row>
        <row r="257">
          <cell r="B257" t="e">
            <v>#N/A</v>
          </cell>
          <cell r="C257" t="e">
            <v>#N/A</v>
          </cell>
          <cell r="D257" t="e">
            <v>#N/A</v>
          </cell>
          <cell r="E257" t="e">
            <v>#N/A</v>
          </cell>
          <cell r="F257" t="e">
            <v>#N/A</v>
          </cell>
          <cell r="G257" t="e">
            <v>#N/A</v>
          </cell>
          <cell r="H257" t="e">
            <v>#N/A</v>
          </cell>
          <cell r="I257" t="e">
            <v>#N/A</v>
          </cell>
          <cell r="J257" t="e">
            <v>#N/A</v>
          </cell>
          <cell r="K257" t="e">
            <v>#N/A</v>
          </cell>
          <cell r="L257" t="e">
            <v>#N/A</v>
          </cell>
          <cell r="M257" t="e">
            <v>#N/A</v>
          </cell>
          <cell r="N257" t="e">
            <v>#N/A</v>
          </cell>
          <cell r="O257" t="e">
            <v>#N/A</v>
          </cell>
          <cell r="P257" t="e">
            <v>#N/A</v>
          </cell>
        </row>
        <row r="258">
          <cell r="B258" t="e">
            <v>#N/A</v>
          </cell>
          <cell r="C258" t="e">
            <v>#N/A</v>
          </cell>
          <cell r="D258" t="e">
            <v>#N/A</v>
          </cell>
          <cell r="E258" t="e">
            <v>#N/A</v>
          </cell>
          <cell r="F258" t="e">
            <v>#N/A</v>
          </cell>
          <cell r="G258" t="e">
            <v>#N/A</v>
          </cell>
          <cell r="H258" t="e">
            <v>#N/A</v>
          </cell>
          <cell r="I258" t="e">
            <v>#N/A</v>
          </cell>
          <cell r="J258" t="e">
            <v>#N/A</v>
          </cell>
          <cell r="K258" t="e">
            <v>#N/A</v>
          </cell>
          <cell r="L258" t="e">
            <v>#N/A</v>
          </cell>
          <cell r="M258" t="e">
            <v>#N/A</v>
          </cell>
          <cell r="N258" t="e">
            <v>#N/A</v>
          </cell>
          <cell r="O258" t="e">
            <v>#N/A</v>
          </cell>
          <cell r="P258" t="e">
            <v>#N/A</v>
          </cell>
        </row>
        <row r="259">
          <cell r="B259" t="e">
            <v>#N/A</v>
          </cell>
          <cell r="C259" t="e">
            <v>#N/A</v>
          </cell>
          <cell r="D259" t="e">
            <v>#N/A</v>
          </cell>
          <cell r="E259" t="e">
            <v>#N/A</v>
          </cell>
          <cell r="F259" t="e">
            <v>#N/A</v>
          </cell>
          <cell r="G259" t="e">
            <v>#N/A</v>
          </cell>
          <cell r="H259" t="e">
            <v>#N/A</v>
          </cell>
          <cell r="I259" t="e">
            <v>#N/A</v>
          </cell>
          <cell r="J259" t="e">
            <v>#N/A</v>
          </cell>
          <cell r="K259" t="e">
            <v>#N/A</v>
          </cell>
          <cell r="L259" t="e">
            <v>#N/A</v>
          </cell>
          <cell r="M259" t="e">
            <v>#N/A</v>
          </cell>
          <cell r="N259" t="e">
            <v>#N/A</v>
          </cell>
          <cell r="O259" t="e">
            <v>#N/A</v>
          </cell>
          <cell r="P259" t="e">
            <v>#N/A</v>
          </cell>
        </row>
        <row r="260">
          <cell r="B260" t="e">
            <v>#N/A</v>
          </cell>
          <cell r="C260" t="e">
            <v>#N/A</v>
          </cell>
          <cell r="D260" t="e">
            <v>#N/A</v>
          </cell>
          <cell r="E260" t="e">
            <v>#N/A</v>
          </cell>
          <cell r="F260" t="e">
            <v>#N/A</v>
          </cell>
          <cell r="G260" t="e">
            <v>#N/A</v>
          </cell>
          <cell r="H260" t="e">
            <v>#N/A</v>
          </cell>
          <cell r="I260" t="e">
            <v>#N/A</v>
          </cell>
          <cell r="J260" t="e">
            <v>#N/A</v>
          </cell>
          <cell r="K260" t="e">
            <v>#N/A</v>
          </cell>
          <cell r="L260" t="e">
            <v>#N/A</v>
          </cell>
          <cell r="M260" t="e">
            <v>#N/A</v>
          </cell>
          <cell r="N260" t="e">
            <v>#N/A</v>
          </cell>
          <cell r="O260" t="e">
            <v>#N/A</v>
          </cell>
          <cell r="P260" t="e">
            <v>#N/A</v>
          </cell>
        </row>
        <row r="261">
          <cell r="B261" t="e">
            <v>#N/A</v>
          </cell>
          <cell r="C261" t="e">
            <v>#N/A</v>
          </cell>
          <cell r="D261" t="e">
            <v>#N/A</v>
          </cell>
          <cell r="E261" t="e">
            <v>#N/A</v>
          </cell>
          <cell r="F261" t="e">
            <v>#N/A</v>
          </cell>
          <cell r="G261" t="e">
            <v>#N/A</v>
          </cell>
          <cell r="H261" t="e">
            <v>#N/A</v>
          </cell>
          <cell r="I261" t="e">
            <v>#N/A</v>
          </cell>
          <cell r="J261" t="e">
            <v>#N/A</v>
          </cell>
          <cell r="K261" t="e">
            <v>#N/A</v>
          </cell>
          <cell r="L261" t="e">
            <v>#N/A</v>
          </cell>
          <cell r="M261" t="e">
            <v>#N/A</v>
          </cell>
          <cell r="N261" t="e">
            <v>#N/A</v>
          </cell>
          <cell r="O261" t="e">
            <v>#N/A</v>
          </cell>
          <cell r="P261" t="e">
            <v>#N/A</v>
          </cell>
        </row>
        <row r="262">
          <cell r="B262" t="e">
            <v>#N/A</v>
          </cell>
          <cell r="C262" t="e">
            <v>#N/A</v>
          </cell>
          <cell r="D262" t="e">
            <v>#N/A</v>
          </cell>
          <cell r="E262" t="e">
            <v>#N/A</v>
          </cell>
          <cell r="F262" t="e">
            <v>#N/A</v>
          </cell>
          <cell r="G262" t="e">
            <v>#N/A</v>
          </cell>
          <cell r="H262" t="e">
            <v>#N/A</v>
          </cell>
          <cell r="I262" t="e">
            <v>#N/A</v>
          </cell>
          <cell r="J262" t="e">
            <v>#N/A</v>
          </cell>
          <cell r="K262" t="e">
            <v>#N/A</v>
          </cell>
          <cell r="L262" t="e">
            <v>#N/A</v>
          </cell>
          <cell r="M262" t="e">
            <v>#N/A</v>
          </cell>
          <cell r="N262" t="e">
            <v>#N/A</v>
          </cell>
          <cell r="O262" t="e">
            <v>#N/A</v>
          </cell>
          <cell r="P262" t="e">
            <v>#N/A</v>
          </cell>
        </row>
        <row r="263">
          <cell r="B263" t="e">
            <v>#N/A</v>
          </cell>
          <cell r="C263" t="e">
            <v>#N/A</v>
          </cell>
          <cell r="D263" t="e">
            <v>#N/A</v>
          </cell>
          <cell r="E263" t="e">
            <v>#N/A</v>
          </cell>
          <cell r="F263" t="e">
            <v>#N/A</v>
          </cell>
          <cell r="G263" t="e">
            <v>#N/A</v>
          </cell>
          <cell r="H263" t="e">
            <v>#N/A</v>
          </cell>
          <cell r="I263" t="e">
            <v>#N/A</v>
          </cell>
          <cell r="J263" t="e">
            <v>#N/A</v>
          </cell>
          <cell r="K263" t="e">
            <v>#N/A</v>
          </cell>
          <cell r="L263" t="e">
            <v>#N/A</v>
          </cell>
          <cell r="M263" t="e">
            <v>#N/A</v>
          </cell>
          <cell r="N263" t="e">
            <v>#N/A</v>
          </cell>
          <cell r="O263" t="e">
            <v>#N/A</v>
          </cell>
          <cell r="P263" t="e">
            <v>#N/A</v>
          </cell>
        </row>
        <row r="264">
          <cell r="B264" t="e">
            <v>#N/A</v>
          </cell>
          <cell r="C264" t="e">
            <v>#N/A</v>
          </cell>
          <cell r="D264" t="e">
            <v>#N/A</v>
          </cell>
          <cell r="E264" t="e">
            <v>#N/A</v>
          </cell>
          <cell r="F264" t="e">
            <v>#N/A</v>
          </cell>
          <cell r="G264" t="e">
            <v>#N/A</v>
          </cell>
          <cell r="H264" t="e">
            <v>#N/A</v>
          </cell>
          <cell r="I264" t="e">
            <v>#N/A</v>
          </cell>
          <cell r="J264" t="e">
            <v>#N/A</v>
          </cell>
          <cell r="K264" t="e">
            <v>#N/A</v>
          </cell>
          <cell r="L264" t="e">
            <v>#N/A</v>
          </cell>
          <cell r="M264" t="e">
            <v>#N/A</v>
          </cell>
          <cell r="N264" t="e">
            <v>#N/A</v>
          </cell>
          <cell r="O264" t="e">
            <v>#N/A</v>
          </cell>
          <cell r="P264" t="e">
            <v>#N/A</v>
          </cell>
        </row>
        <row r="265">
          <cell r="B265" t="e">
            <v>#N/A</v>
          </cell>
          <cell r="C265" t="e">
            <v>#N/A</v>
          </cell>
          <cell r="D265" t="e">
            <v>#N/A</v>
          </cell>
          <cell r="E265" t="e">
            <v>#N/A</v>
          </cell>
          <cell r="F265" t="e">
            <v>#N/A</v>
          </cell>
          <cell r="G265" t="e">
            <v>#N/A</v>
          </cell>
          <cell r="H265" t="e">
            <v>#N/A</v>
          </cell>
          <cell r="I265" t="e">
            <v>#N/A</v>
          </cell>
          <cell r="J265" t="e">
            <v>#N/A</v>
          </cell>
          <cell r="K265" t="e">
            <v>#N/A</v>
          </cell>
          <cell r="L265" t="e">
            <v>#N/A</v>
          </cell>
          <cell r="M265" t="e">
            <v>#N/A</v>
          </cell>
          <cell r="N265" t="e">
            <v>#N/A</v>
          </cell>
          <cell r="O265" t="e">
            <v>#N/A</v>
          </cell>
          <cell r="P265" t="e">
            <v>#N/A</v>
          </cell>
        </row>
        <row r="266">
          <cell r="B266" t="e">
            <v>#N/A</v>
          </cell>
          <cell r="C266" t="e">
            <v>#N/A</v>
          </cell>
          <cell r="D266" t="e">
            <v>#N/A</v>
          </cell>
          <cell r="E266" t="e">
            <v>#N/A</v>
          </cell>
          <cell r="F266" t="e">
            <v>#N/A</v>
          </cell>
          <cell r="G266" t="e">
            <v>#N/A</v>
          </cell>
          <cell r="H266" t="e">
            <v>#N/A</v>
          </cell>
          <cell r="I266" t="e">
            <v>#N/A</v>
          </cell>
          <cell r="J266" t="e">
            <v>#N/A</v>
          </cell>
          <cell r="K266" t="e">
            <v>#N/A</v>
          </cell>
          <cell r="L266" t="e">
            <v>#N/A</v>
          </cell>
          <cell r="M266" t="e">
            <v>#N/A</v>
          </cell>
          <cell r="N266" t="e">
            <v>#N/A</v>
          </cell>
          <cell r="O266" t="e">
            <v>#N/A</v>
          </cell>
          <cell r="P266" t="e">
            <v>#N/A</v>
          </cell>
        </row>
        <row r="267">
          <cell r="B267" t="e">
            <v>#N/A</v>
          </cell>
          <cell r="C267" t="e">
            <v>#N/A</v>
          </cell>
          <cell r="D267" t="e">
            <v>#N/A</v>
          </cell>
          <cell r="E267" t="e">
            <v>#N/A</v>
          </cell>
          <cell r="F267" t="e">
            <v>#N/A</v>
          </cell>
          <cell r="G267" t="e">
            <v>#N/A</v>
          </cell>
          <cell r="H267" t="e">
            <v>#N/A</v>
          </cell>
          <cell r="I267" t="e">
            <v>#N/A</v>
          </cell>
          <cell r="J267" t="e">
            <v>#N/A</v>
          </cell>
          <cell r="K267" t="e">
            <v>#N/A</v>
          </cell>
          <cell r="L267" t="e">
            <v>#N/A</v>
          </cell>
          <cell r="M267" t="e">
            <v>#N/A</v>
          </cell>
          <cell r="N267" t="e">
            <v>#N/A</v>
          </cell>
          <cell r="O267" t="e">
            <v>#N/A</v>
          </cell>
          <cell r="P267" t="e">
            <v>#N/A</v>
          </cell>
        </row>
        <row r="268">
          <cell r="B268" t="e">
            <v>#N/A</v>
          </cell>
          <cell r="C268" t="e">
            <v>#N/A</v>
          </cell>
          <cell r="D268" t="e">
            <v>#N/A</v>
          </cell>
          <cell r="E268" t="e">
            <v>#N/A</v>
          </cell>
          <cell r="F268" t="e">
            <v>#N/A</v>
          </cell>
          <cell r="G268" t="e">
            <v>#N/A</v>
          </cell>
          <cell r="H268" t="e">
            <v>#N/A</v>
          </cell>
          <cell r="I268" t="e">
            <v>#N/A</v>
          </cell>
          <cell r="J268" t="e">
            <v>#N/A</v>
          </cell>
          <cell r="K268" t="e">
            <v>#N/A</v>
          </cell>
          <cell r="L268" t="e">
            <v>#N/A</v>
          </cell>
          <cell r="M268" t="e">
            <v>#N/A</v>
          </cell>
          <cell r="N268" t="e">
            <v>#N/A</v>
          </cell>
          <cell r="O268" t="e">
            <v>#N/A</v>
          </cell>
          <cell r="P268" t="e">
            <v>#N/A</v>
          </cell>
        </row>
        <row r="269">
          <cell r="B269" t="e">
            <v>#N/A</v>
          </cell>
          <cell r="C269" t="e">
            <v>#N/A</v>
          </cell>
          <cell r="D269" t="e">
            <v>#N/A</v>
          </cell>
          <cell r="E269" t="e">
            <v>#N/A</v>
          </cell>
          <cell r="F269" t="e">
            <v>#N/A</v>
          </cell>
          <cell r="G269" t="e">
            <v>#N/A</v>
          </cell>
          <cell r="H269" t="e">
            <v>#N/A</v>
          </cell>
          <cell r="I269" t="e">
            <v>#N/A</v>
          </cell>
          <cell r="J269" t="e">
            <v>#N/A</v>
          </cell>
          <cell r="K269" t="e">
            <v>#N/A</v>
          </cell>
          <cell r="L269" t="e">
            <v>#N/A</v>
          </cell>
          <cell r="M269" t="e">
            <v>#N/A</v>
          </cell>
          <cell r="N269" t="e">
            <v>#N/A</v>
          </cell>
          <cell r="O269" t="e">
            <v>#N/A</v>
          </cell>
          <cell r="P269" t="e">
            <v>#N/A</v>
          </cell>
        </row>
        <row r="270">
          <cell r="B270" t="e">
            <v>#N/A</v>
          </cell>
          <cell r="C270" t="e">
            <v>#N/A</v>
          </cell>
          <cell r="D270" t="e">
            <v>#N/A</v>
          </cell>
          <cell r="E270" t="e">
            <v>#N/A</v>
          </cell>
          <cell r="F270" t="e">
            <v>#N/A</v>
          </cell>
          <cell r="G270" t="e">
            <v>#N/A</v>
          </cell>
          <cell r="H270" t="e">
            <v>#N/A</v>
          </cell>
          <cell r="I270" t="e">
            <v>#N/A</v>
          </cell>
          <cell r="J270" t="e">
            <v>#N/A</v>
          </cell>
          <cell r="K270" t="e">
            <v>#N/A</v>
          </cell>
          <cell r="L270" t="e">
            <v>#N/A</v>
          </cell>
          <cell r="M270" t="e">
            <v>#N/A</v>
          </cell>
          <cell r="N270" t="e">
            <v>#N/A</v>
          </cell>
          <cell r="O270" t="e">
            <v>#N/A</v>
          </cell>
          <cell r="P270" t="e">
            <v>#N/A</v>
          </cell>
        </row>
        <row r="271">
          <cell r="B271" t="e">
            <v>#N/A</v>
          </cell>
          <cell r="C271" t="e">
            <v>#N/A</v>
          </cell>
          <cell r="D271" t="e">
            <v>#N/A</v>
          </cell>
          <cell r="E271" t="e">
            <v>#N/A</v>
          </cell>
          <cell r="F271" t="e">
            <v>#N/A</v>
          </cell>
          <cell r="G271" t="e">
            <v>#N/A</v>
          </cell>
          <cell r="H271" t="e">
            <v>#N/A</v>
          </cell>
          <cell r="I271" t="e">
            <v>#N/A</v>
          </cell>
          <cell r="J271" t="e">
            <v>#N/A</v>
          </cell>
          <cell r="K271" t="e">
            <v>#N/A</v>
          </cell>
          <cell r="L271" t="e">
            <v>#N/A</v>
          </cell>
          <cell r="M271" t="e">
            <v>#N/A</v>
          </cell>
          <cell r="N271" t="e">
            <v>#N/A</v>
          </cell>
          <cell r="O271" t="e">
            <v>#N/A</v>
          </cell>
          <cell r="P271" t="e">
            <v>#N/A</v>
          </cell>
        </row>
        <row r="272">
          <cell r="B272" t="e">
            <v>#N/A</v>
          </cell>
          <cell r="C272" t="e">
            <v>#N/A</v>
          </cell>
          <cell r="D272" t="e">
            <v>#N/A</v>
          </cell>
          <cell r="E272" t="e">
            <v>#N/A</v>
          </cell>
          <cell r="F272" t="e">
            <v>#N/A</v>
          </cell>
          <cell r="G272" t="e">
            <v>#N/A</v>
          </cell>
          <cell r="H272" t="e">
            <v>#N/A</v>
          </cell>
          <cell r="I272" t="e">
            <v>#N/A</v>
          </cell>
          <cell r="J272" t="e">
            <v>#N/A</v>
          </cell>
          <cell r="K272" t="e">
            <v>#N/A</v>
          </cell>
          <cell r="L272" t="e">
            <v>#N/A</v>
          </cell>
          <cell r="M272" t="e">
            <v>#N/A</v>
          </cell>
          <cell r="N272" t="e">
            <v>#N/A</v>
          </cell>
          <cell r="O272" t="e">
            <v>#N/A</v>
          </cell>
          <cell r="P272" t="e">
            <v>#N/A</v>
          </cell>
        </row>
        <row r="273">
          <cell r="B273" t="e">
            <v>#N/A</v>
          </cell>
          <cell r="C273" t="e">
            <v>#N/A</v>
          </cell>
          <cell r="D273" t="e">
            <v>#N/A</v>
          </cell>
          <cell r="E273" t="e">
            <v>#N/A</v>
          </cell>
          <cell r="F273" t="e">
            <v>#N/A</v>
          </cell>
          <cell r="G273" t="e">
            <v>#N/A</v>
          </cell>
          <cell r="H273" t="e">
            <v>#N/A</v>
          </cell>
          <cell r="I273" t="e">
            <v>#N/A</v>
          </cell>
          <cell r="J273" t="e">
            <v>#N/A</v>
          </cell>
          <cell r="K273" t="e">
            <v>#N/A</v>
          </cell>
          <cell r="L273" t="e">
            <v>#N/A</v>
          </cell>
          <cell r="M273" t="e">
            <v>#N/A</v>
          </cell>
          <cell r="N273" t="e">
            <v>#N/A</v>
          </cell>
          <cell r="O273" t="e">
            <v>#N/A</v>
          </cell>
          <cell r="P273" t="e">
            <v>#N/A</v>
          </cell>
        </row>
        <row r="274">
          <cell r="B274" t="e">
            <v>#N/A</v>
          </cell>
          <cell r="C274" t="e">
            <v>#N/A</v>
          </cell>
          <cell r="D274" t="e">
            <v>#N/A</v>
          </cell>
          <cell r="E274" t="e">
            <v>#N/A</v>
          </cell>
          <cell r="F274" t="e">
            <v>#N/A</v>
          </cell>
          <cell r="G274" t="e">
            <v>#N/A</v>
          </cell>
          <cell r="H274" t="e">
            <v>#N/A</v>
          </cell>
          <cell r="I274" t="e">
            <v>#N/A</v>
          </cell>
          <cell r="J274" t="e">
            <v>#N/A</v>
          </cell>
          <cell r="K274" t="e">
            <v>#N/A</v>
          </cell>
          <cell r="L274" t="e">
            <v>#N/A</v>
          </cell>
          <cell r="M274" t="e">
            <v>#N/A</v>
          </cell>
          <cell r="N274" t="e">
            <v>#N/A</v>
          </cell>
          <cell r="O274" t="e">
            <v>#N/A</v>
          </cell>
          <cell r="P274" t="e">
            <v>#N/A</v>
          </cell>
        </row>
        <row r="275">
          <cell r="B275" t="e">
            <v>#N/A</v>
          </cell>
          <cell r="C275" t="e">
            <v>#N/A</v>
          </cell>
          <cell r="D275" t="e">
            <v>#N/A</v>
          </cell>
          <cell r="E275" t="e">
            <v>#N/A</v>
          </cell>
          <cell r="F275" t="e">
            <v>#N/A</v>
          </cell>
          <cell r="G275" t="e">
            <v>#N/A</v>
          </cell>
          <cell r="H275" t="e">
            <v>#N/A</v>
          </cell>
          <cell r="I275" t="e">
            <v>#N/A</v>
          </cell>
          <cell r="J275" t="e">
            <v>#N/A</v>
          </cell>
          <cell r="K275" t="e">
            <v>#N/A</v>
          </cell>
          <cell r="L275" t="e">
            <v>#N/A</v>
          </cell>
          <cell r="M275" t="e">
            <v>#N/A</v>
          </cell>
          <cell r="N275" t="e">
            <v>#N/A</v>
          </cell>
          <cell r="O275" t="e">
            <v>#N/A</v>
          </cell>
          <cell r="P275" t="e">
            <v>#N/A</v>
          </cell>
        </row>
        <row r="276">
          <cell r="B276" t="e">
            <v>#N/A</v>
          </cell>
          <cell r="C276" t="e">
            <v>#N/A</v>
          </cell>
          <cell r="D276" t="e">
            <v>#N/A</v>
          </cell>
          <cell r="E276" t="e">
            <v>#N/A</v>
          </cell>
          <cell r="F276" t="e">
            <v>#N/A</v>
          </cell>
          <cell r="G276" t="e">
            <v>#N/A</v>
          </cell>
          <cell r="H276" t="e">
            <v>#N/A</v>
          </cell>
          <cell r="I276" t="e">
            <v>#N/A</v>
          </cell>
          <cell r="J276" t="e">
            <v>#N/A</v>
          </cell>
          <cell r="K276" t="e">
            <v>#N/A</v>
          </cell>
          <cell r="L276" t="e">
            <v>#N/A</v>
          </cell>
          <cell r="M276" t="e">
            <v>#N/A</v>
          </cell>
          <cell r="N276" t="e">
            <v>#N/A</v>
          </cell>
          <cell r="O276" t="e">
            <v>#N/A</v>
          </cell>
          <cell r="P276" t="e">
            <v>#N/A</v>
          </cell>
        </row>
        <row r="277">
          <cell r="B277" t="e">
            <v>#N/A</v>
          </cell>
          <cell r="C277" t="e">
            <v>#N/A</v>
          </cell>
          <cell r="D277" t="e">
            <v>#N/A</v>
          </cell>
          <cell r="E277" t="e">
            <v>#N/A</v>
          </cell>
          <cell r="F277" t="e">
            <v>#N/A</v>
          </cell>
          <cell r="G277" t="e">
            <v>#N/A</v>
          </cell>
          <cell r="H277" t="e">
            <v>#N/A</v>
          </cell>
          <cell r="I277" t="e">
            <v>#N/A</v>
          </cell>
          <cell r="J277" t="e">
            <v>#N/A</v>
          </cell>
          <cell r="K277" t="e">
            <v>#N/A</v>
          </cell>
          <cell r="L277" t="e">
            <v>#N/A</v>
          </cell>
          <cell r="M277" t="e">
            <v>#N/A</v>
          </cell>
          <cell r="N277" t="e">
            <v>#N/A</v>
          </cell>
          <cell r="O277" t="e">
            <v>#N/A</v>
          </cell>
          <cell r="P277" t="e">
            <v>#N/A</v>
          </cell>
        </row>
        <row r="278">
          <cell r="B278" t="e">
            <v>#N/A</v>
          </cell>
          <cell r="C278" t="e">
            <v>#N/A</v>
          </cell>
          <cell r="D278" t="e">
            <v>#N/A</v>
          </cell>
          <cell r="E278" t="e">
            <v>#N/A</v>
          </cell>
          <cell r="F278" t="e">
            <v>#N/A</v>
          </cell>
          <cell r="G278" t="e">
            <v>#N/A</v>
          </cell>
          <cell r="H278" t="e">
            <v>#N/A</v>
          </cell>
          <cell r="I278" t="e">
            <v>#N/A</v>
          </cell>
          <cell r="J278" t="e">
            <v>#N/A</v>
          </cell>
          <cell r="K278" t="e">
            <v>#N/A</v>
          </cell>
          <cell r="L278" t="e">
            <v>#N/A</v>
          </cell>
          <cell r="M278" t="e">
            <v>#N/A</v>
          </cell>
          <cell r="N278" t="e">
            <v>#N/A</v>
          </cell>
          <cell r="O278" t="e">
            <v>#N/A</v>
          </cell>
          <cell r="P278" t="e">
            <v>#N/A</v>
          </cell>
        </row>
        <row r="279">
          <cell r="B279" t="e">
            <v>#N/A</v>
          </cell>
          <cell r="C279" t="e">
            <v>#N/A</v>
          </cell>
          <cell r="D279" t="e">
            <v>#N/A</v>
          </cell>
          <cell r="E279" t="e">
            <v>#N/A</v>
          </cell>
          <cell r="F279" t="e">
            <v>#N/A</v>
          </cell>
          <cell r="G279" t="e">
            <v>#N/A</v>
          </cell>
          <cell r="H279" t="e">
            <v>#N/A</v>
          </cell>
          <cell r="I279" t="e">
            <v>#N/A</v>
          </cell>
          <cell r="J279" t="e">
            <v>#N/A</v>
          </cell>
          <cell r="K279" t="e">
            <v>#N/A</v>
          </cell>
          <cell r="L279" t="e">
            <v>#N/A</v>
          </cell>
          <cell r="M279" t="e">
            <v>#N/A</v>
          </cell>
          <cell r="N279" t="e">
            <v>#N/A</v>
          </cell>
          <cell r="O279" t="e">
            <v>#N/A</v>
          </cell>
          <cell r="P279" t="e">
            <v>#N/A</v>
          </cell>
        </row>
        <row r="280">
          <cell r="B280" t="e">
            <v>#N/A</v>
          </cell>
          <cell r="C280" t="e">
            <v>#N/A</v>
          </cell>
          <cell r="D280" t="e">
            <v>#N/A</v>
          </cell>
          <cell r="E280" t="e">
            <v>#N/A</v>
          </cell>
          <cell r="F280" t="e">
            <v>#N/A</v>
          </cell>
          <cell r="G280" t="e">
            <v>#N/A</v>
          </cell>
          <cell r="H280" t="e">
            <v>#N/A</v>
          </cell>
          <cell r="I280" t="e">
            <v>#N/A</v>
          </cell>
          <cell r="J280" t="e">
            <v>#N/A</v>
          </cell>
          <cell r="K280" t="e">
            <v>#N/A</v>
          </cell>
          <cell r="L280" t="e">
            <v>#N/A</v>
          </cell>
          <cell r="M280" t="e">
            <v>#N/A</v>
          </cell>
          <cell r="N280" t="e">
            <v>#N/A</v>
          </cell>
          <cell r="O280" t="e">
            <v>#N/A</v>
          </cell>
          <cell r="P280" t="e">
            <v>#N/A</v>
          </cell>
        </row>
        <row r="281">
          <cell r="B281" t="e">
            <v>#N/A</v>
          </cell>
          <cell r="C281" t="e">
            <v>#N/A</v>
          </cell>
          <cell r="D281" t="e">
            <v>#N/A</v>
          </cell>
          <cell r="E281" t="e">
            <v>#N/A</v>
          </cell>
          <cell r="F281" t="e">
            <v>#N/A</v>
          </cell>
          <cell r="G281" t="e">
            <v>#N/A</v>
          </cell>
          <cell r="H281" t="e">
            <v>#N/A</v>
          </cell>
          <cell r="I281" t="e">
            <v>#N/A</v>
          </cell>
          <cell r="J281" t="e">
            <v>#N/A</v>
          </cell>
          <cell r="K281" t="e">
            <v>#N/A</v>
          </cell>
          <cell r="L281" t="e">
            <v>#N/A</v>
          </cell>
          <cell r="M281" t="e">
            <v>#N/A</v>
          </cell>
          <cell r="N281" t="e">
            <v>#N/A</v>
          </cell>
          <cell r="O281" t="e">
            <v>#N/A</v>
          </cell>
          <cell r="P281" t="e">
            <v>#N/A</v>
          </cell>
        </row>
        <row r="282">
          <cell r="B282" t="e">
            <v>#N/A</v>
          </cell>
          <cell r="C282" t="e">
            <v>#N/A</v>
          </cell>
          <cell r="D282" t="e">
            <v>#N/A</v>
          </cell>
          <cell r="E282" t="e">
            <v>#N/A</v>
          </cell>
          <cell r="F282" t="e">
            <v>#N/A</v>
          </cell>
          <cell r="G282" t="e">
            <v>#N/A</v>
          </cell>
          <cell r="H282" t="e">
            <v>#N/A</v>
          </cell>
          <cell r="I282" t="e">
            <v>#N/A</v>
          </cell>
          <cell r="J282" t="e">
            <v>#N/A</v>
          </cell>
          <cell r="K282" t="e">
            <v>#N/A</v>
          </cell>
          <cell r="L282" t="e">
            <v>#N/A</v>
          </cell>
          <cell r="M282" t="e">
            <v>#N/A</v>
          </cell>
          <cell r="N282" t="e">
            <v>#N/A</v>
          </cell>
          <cell r="O282" t="e">
            <v>#N/A</v>
          </cell>
          <cell r="P282" t="e">
            <v>#N/A</v>
          </cell>
        </row>
        <row r="283">
          <cell r="B283" t="e">
            <v>#N/A</v>
          </cell>
          <cell r="C283" t="e">
            <v>#N/A</v>
          </cell>
          <cell r="D283" t="e">
            <v>#N/A</v>
          </cell>
          <cell r="E283" t="e">
            <v>#N/A</v>
          </cell>
          <cell r="F283" t="e">
            <v>#N/A</v>
          </cell>
          <cell r="G283" t="e">
            <v>#N/A</v>
          </cell>
          <cell r="H283" t="e">
            <v>#N/A</v>
          </cell>
          <cell r="I283" t="e">
            <v>#N/A</v>
          </cell>
          <cell r="J283" t="e">
            <v>#N/A</v>
          </cell>
          <cell r="K283" t="e">
            <v>#N/A</v>
          </cell>
          <cell r="L283" t="e">
            <v>#N/A</v>
          </cell>
          <cell r="M283" t="e">
            <v>#N/A</v>
          </cell>
          <cell r="N283" t="e">
            <v>#N/A</v>
          </cell>
          <cell r="O283" t="e">
            <v>#N/A</v>
          </cell>
          <cell r="P283" t="e">
            <v>#N/A</v>
          </cell>
        </row>
        <row r="284">
          <cell r="B284" t="e">
            <v>#N/A</v>
          </cell>
          <cell r="C284" t="e">
            <v>#N/A</v>
          </cell>
          <cell r="D284" t="e">
            <v>#N/A</v>
          </cell>
          <cell r="E284" t="e">
            <v>#N/A</v>
          </cell>
          <cell r="F284" t="e">
            <v>#N/A</v>
          </cell>
          <cell r="G284" t="e">
            <v>#N/A</v>
          </cell>
          <cell r="H284" t="e">
            <v>#N/A</v>
          </cell>
          <cell r="I284" t="e">
            <v>#N/A</v>
          </cell>
          <cell r="J284" t="e">
            <v>#N/A</v>
          </cell>
          <cell r="K284" t="e">
            <v>#N/A</v>
          </cell>
          <cell r="L284" t="e">
            <v>#N/A</v>
          </cell>
          <cell r="M284" t="e">
            <v>#N/A</v>
          </cell>
          <cell r="N284" t="e">
            <v>#N/A</v>
          </cell>
          <cell r="O284" t="e">
            <v>#N/A</v>
          </cell>
          <cell r="P284" t="e">
            <v>#N/A</v>
          </cell>
        </row>
        <row r="285">
          <cell r="B285" t="e">
            <v>#N/A</v>
          </cell>
          <cell r="C285" t="e">
            <v>#N/A</v>
          </cell>
          <cell r="D285" t="e">
            <v>#N/A</v>
          </cell>
          <cell r="E285" t="e">
            <v>#N/A</v>
          </cell>
          <cell r="F285" t="e">
            <v>#N/A</v>
          </cell>
          <cell r="G285" t="e">
            <v>#N/A</v>
          </cell>
          <cell r="H285" t="e">
            <v>#N/A</v>
          </cell>
          <cell r="I285" t="e">
            <v>#N/A</v>
          </cell>
          <cell r="J285" t="e">
            <v>#N/A</v>
          </cell>
          <cell r="K285" t="e">
            <v>#N/A</v>
          </cell>
          <cell r="L285" t="e">
            <v>#N/A</v>
          </cell>
          <cell r="M285" t="e">
            <v>#N/A</v>
          </cell>
          <cell r="N285" t="e">
            <v>#N/A</v>
          </cell>
          <cell r="O285" t="e">
            <v>#N/A</v>
          </cell>
          <cell r="P285" t="e">
            <v>#N/A</v>
          </cell>
        </row>
        <row r="286">
          <cell r="B286" t="e">
            <v>#N/A</v>
          </cell>
          <cell r="C286" t="e">
            <v>#N/A</v>
          </cell>
          <cell r="D286" t="e">
            <v>#N/A</v>
          </cell>
          <cell r="E286" t="e">
            <v>#N/A</v>
          </cell>
          <cell r="F286" t="e">
            <v>#N/A</v>
          </cell>
          <cell r="G286" t="e">
            <v>#N/A</v>
          </cell>
          <cell r="H286" t="e">
            <v>#N/A</v>
          </cell>
          <cell r="I286" t="e">
            <v>#N/A</v>
          </cell>
          <cell r="J286" t="e">
            <v>#N/A</v>
          </cell>
          <cell r="K286" t="e">
            <v>#N/A</v>
          </cell>
          <cell r="L286" t="e">
            <v>#N/A</v>
          </cell>
          <cell r="M286" t="e">
            <v>#N/A</v>
          </cell>
          <cell r="N286" t="e">
            <v>#N/A</v>
          </cell>
          <cell r="O286" t="e">
            <v>#N/A</v>
          </cell>
          <cell r="P286" t="e">
            <v>#N/A</v>
          </cell>
        </row>
        <row r="287">
          <cell r="B287" t="e">
            <v>#N/A</v>
          </cell>
          <cell r="C287" t="e">
            <v>#N/A</v>
          </cell>
          <cell r="D287" t="e">
            <v>#N/A</v>
          </cell>
          <cell r="E287" t="e">
            <v>#N/A</v>
          </cell>
          <cell r="F287" t="e">
            <v>#N/A</v>
          </cell>
          <cell r="G287" t="e">
            <v>#N/A</v>
          </cell>
          <cell r="H287" t="e">
            <v>#N/A</v>
          </cell>
          <cell r="I287" t="e">
            <v>#N/A</v>
          </cell>
          <cell r="J287" t="e">
            <v>#N/A</v>
          </cell>
          <cell r="K287" t="e">
            <v>#N/A</v>
          </cell>
          <cell r="L287" t="e">
            <v>#N/A</v>
          </cell>
          <cell r="M287" t="e">
            <v>#N/A</v>
          </cell>
          <cell r="N287" t="e">
            <v>#N/A</v>
          </cell>
          <cell r="O287" t="e">
            <v>#N/A</v>
          </cell>
          <cell r="P287" t="e">
            <v>#N/A</v>
          </cell>
        </row>
        <row r="288">
          <cell r="B288" t="e">
            <v>#N/A</v>
          </cell>
          <cell r="C288" t="e">
            <v>#N/A</v>
          </cell>
          <cell r="D288" t="e">
            <v>#N/A</v>
          </cell>
          <cell r="E288" t="e">
            <v>#N/A</v>
          </cell>
          <cell r="F288" t="e">
            <v>#N/A</v>
          </cell>
          <cell r="G288" t="e">
            <v>#N/A</v>
          </cell>
          <cell r="H288" t="e">
            <v>#N/A</v>
          </cell>
          <cell r="I288" t="e">
            <v>#N/A</v>
          </cell>
          <cell r="J288" t="e">
            <v>#N/A</v>
          </cell>
          <cell r="K288" t="e">
            <v>#N/A</v>
          </cell>
          <cell r="L288" t="e">
            <v>#N/A</v>
          </cell>
          <cell r="M288" t="e">
            <v>#N/A</v>
          </cell>
          <cell r="N288" t="e">
            <v>#N/A</v>
          </cell>
          <cell r="O288" t="e">
            <v>#N/A</v>
          </cell>
          <cell r="P288" t="e">
            <v>#N/A</v>
          </cell>
        </row>
        <row r="289">
          <cell r="B289" t="e">
            <v>#N/A</v>
          </cell>
          <cell r="C289" t="e">
            <v>#N/A</v>
          </cell>
          <cell r="D289" t="e">
            <v>#N/A</v>
          </cell>
          <cell r="E289" t="e">
            <v>#N/A</v>
          </cell>
          <cell r="F289" t="e">
            <v>#N/A</v>
          </cell>
          <cell r="G289" t="e">
            <v>#N/A</v>
          </cell>
          <cell r="H289" t="e">
            <v>#N/A</v>
          </cell>
          <cell r="I289" t="e">
            <v>#N/A</v>
          </cell>
          <cell r="J289" t="e">
            <v>#N/A</v>
          </cell>
          <cell r="K289" t="e">
            <v>#N/A</v>
          </cell>
          <cell r="L289" t="e">
            <v>#N/A</v>
          </cell>
          <cell r="M289" t="e">
            <v>#N/A</v>
          </cell>
          <cell r="N289" t="e">
            <v>#N/A</v>
          </cell>
          <cell r="O289" t="e">
            <v>#N/A</v>
          </cell>
          <cell r="P289" t="e">
            <v>#N/A</v>
          </cell>
        </row>
        <row r="290">
          <cell r="B290" t="e">
            <v>#N/A</v>
          </cell>
          <cell r="C290" t="e">
            <v>#N/A</v>
          </cell>
          <cell r="D290" t="e">
            <v>#N/A</v>
          </cell>
          <cell r="E290" t="e">
            <v>#N/A</v>
          </cell>
          <cell r="F290" t="e">
            <v>#N/A</v>
          </cell>
          <cell r="G290" t="e">
            <v>#N/A</v>
          </cell>
          <cell r="H290" t="e">
            <v>#N/A</v>
          </cell>
          <cell r="I290" t="e">
            <v>#N/A</v>
          </cell>
          <cell r="J290" t="e">
            <v>#N/A</v>
          </cell>
          <cell r="K290" t="e">
            <v>#N/A</v>
          </cell>
          <cell r="L290" t="e">
            <v>#N/A</v>
          </cell>
          <cell r="M290" t="e">
            <v>#N/A</v>
          </cell>
          <cell r="N290" t="e">
            <v>#N/A</v>
          </cell>
          <cell r="O290" t="e">
            <v>#N/A</v>
          </cell>
          <cell r="P290" t="e">
            <v>#N/A</v>
          </cell>
        </row>
        <row r="291">
          <cell r="B291" t="e">
            <v>#N/A</v>
          </cell>
          <cell r="C291" t="e">
            <v>#N/A</v>
          </cell>
          <cell r="D291" t="e">
            <v>#N/A</v>
          </cell>
          <cell r="E291" t="e">
            <v>#N/A</v>
          </cell>
          <cell r="F291" t="e">
            <v>#N/A</v>
          </cell>
          <cell r="G291" t="e">
            <v>#N/A</v>
          </cell>
          <cell r="H291" t="e">
            <v>#N/A</v>
          </cell>
          <cell r="I291" t="e">
            <v>#N/A</v>
          </cell>
          <cell r="J291" t="e">
            <v>#N/A</v>
          </cell>
          <cell r="K291" t="e">
            <v>#N/A</v>
          </cell>
          <cell r="L291" t="e">
            <v>#N/A</v>
          </cell>
          <cell r="M291" t="e">
            <v>#N/A</v>
          </cell>
          <cell r="N291" t="e">
            <v>#N/A</v>
          </cell>
          <cell r="O291" t="e">
            <v>#N/A</v>
          </cell>
          <cell r="P291" t="e">
            <v>#N/A</v>
          </cell>
        </row>
        <row r="292">
          <cell r="B292" t="e">
            <v>#N/A</v>
          </cell>
          <cell r="C292" t="e">
            <v>#N/A</v>
          </cell>
          <cell r="D292" t="e">
            <v>#N/A</v>
          </cell>
          <cell r="E292" t="e">
            <v>#N/A</v>
          </cell>
          <cell r="F292" t="e">
            <v>#N/A</v>
          </cell>
          <cell r="G292" t="e">
            <v>#N/A</v>
          </cell>
          <cell r="H292" t="e">
            <v>#N/A</v>
          </cell>
          <cell r="I292" t="e">
            <v>#N/A</v>
          </cell>
          <cell r="J292" t="e">
            <v>#N/A</v>
          </cell>
          <cell r="K292" t="e">
            <v>#N/A</v>
          </cell>
          <cell r="L292" t="e">
            <v>#N/A</v>
          </cell>
          <cell r="M292" t="e">
            <v>#N/A</v>
          </cell>
          <cell r="N292" t="e">
            <v>#N/A</v>
          </cell>
          <cell r="O292" t="e">
            <v>#N/A</v>
          </cell>
          <cell r="P292" t="e">
            <v>#N/A</v>
          </cell>
        </row>
        <row r="293">
          <cell r="B293" t="e">
            <v>#N/A</v>
          </cell>
          <cell r="C293" t="e">
            <v>#N/A</v>
          </cell>
          <cell r="D293" t="e">
            <v>#N/A</v>
          </cell>
          <cell r="E293" t="e">
            <v>#N/A</v>
          </cell>
          <cell r="F293" t="e">
            <v>#N/A</v>
          </cell>
          <cell r="G293" t="e">
            <v>#N/A</v>
          </cell>
          <cell r="H293" t="e">
            <v>#N/A</v>
          </cell>
          <cell r="I293" t="e">
            <v>#N/A</v>
          </cell>
          <cell r="J293" t="e">
            <v>#N/A</v>
          </cell>
          <cell r="K293" t="e">
            <v>#N/A</v>
          </cell>
          <cell r="L293" t="e">
            <v>#N/A</v>
          </cell>
          <cell r="M293" t="e">
            <v>#N/A</v>
          </cell>
          <cell r="N293" t="e">
            <v>#N/A</v>
          </cell>
          <cell r="O293" t="e">
            <v>#N/A</v>
          </cell>
          <cell r="P293" t="e">
            <v>#N/A</v>
          </cell>
        </row>
        <row r="294">
          <cell r="B294" t="e">
            <v>#N/A</v>
          </cell>
          <cell r="C294" t="e">
            <v>#N/A</v>
          </cell>
          <cell r="D294" t="e">
            <v>#N/A</v>
          </cell>
          <cell r="E294" t="e">
            <v>#N/A</v>
          </cell>
          <cell r="F294" t="e">
            <v>#N/A</v>
          </cell>
          <cell r="G294" t="e">
            <v>#N/A</v>
          </cell>
          <cell r="H294" t="e">
            <v>#N/A</v>
          </cell>
          <cell r="I294" t="e">
            <v>#N/A</v>
          </cell>
          <cell r="J294" t="e">
            <v>#N/A</v>
          </cell>
          <cell r="K294" t="e">
            <v>#N/A</v>
          </cell>
          <cell r="L294" t="e">
            <v>#N/A</v>
          </cell>
          <cell r="M294" t="e">
            <v>#N/A</v>
          </cell>
          <cell r="N294" t="e">
            <v>#N/A</v>
          </cell>
          <cell r="O294" t="e">
            <v>#N/A</v>
          </cell>
          <cell r="P294" t="e">
            <v>#N/A</v>
          </cell>
        </row>
        <row r="295">
          <cell r="B295" t="e">
            <v>#N/A</v>
          </cell>
          <cell r="C295" t="e">
            <v>#N/A</v>
          </cell>
          <cell r="D295" t="e">
            <v>#N/A</v>
          </cell>
          <cell r="E295" t="e">
            <v>#N/A</v>
          </cell>
          <cell r="F295" t="e">
            <v>#N/A</v>
          </cell>
          <cell r="G295" t="e">
            <v>#N/A</v>
          </cell>
          <cell r="H295" t="e">
            <v>#N/A</v>
          </cell>
          <cell r="I295" t="e">
            <v>#N/A</v>
          </cell>
          <cell r="J295" t="e">
            <v>#N/A</v>
          </cell>
          <cell r="K295" t="e">
            <v>#N/A</v>
          </cell>
          <cell r="L295" t="e">
            <v>#N/A</v>
          </cell>
          <cell r="M295" t="e">
            <v>#N/A</v>
          </cell>
          <cell r="N295" t="e">
            <v>#N/A</v>
          </cell>
          <cell r="O295" t="e">
            <v>#N/A</v>
          </cell>
          <cell r="P295" t="e">
            <v>#N/A</v>
          </cell>
        </row>
        <row r="296">
          <cell r="B296" t="e">
            <v>#N/A</v>
          </cell>
          <cell r="C296" t="e">
            <v>#N/A</v>
          </cell>
          <cell r="D296" t="e">
            <v>#N/A</v>
          </cell>
          <cell r="E296" t="e">
            <v>#N/A</v>
          </cell>
          <cell r="F296" t="e">
            <v>#N/A</v>
          </cell>
          <cell r="G296" t="e">
            <v>#N/A</v>
          </cell>
          <cell r="H296" t="e">
            <v>#N/A</v>
          </cell>
          <cell r="I296" t="e">
            <v>#N/A</v>
          </cell>
          <cell r="J296" t="e">
            <v>#N/A</v>
          </cell>
          <cell r="K296" t="e">
            <v>#N/A</v>
          </cell>
          <cell r="L296" t="e">
            <v>#N/A</v>
          </cell>
          <cell r="M296" t="e">
            <v>#N/A</v>
          </cell>
          <cell r="N296" t="e">
            <v>#N/A</v>
          </cell>
          <cell r="O296" t="e">
            <v>#N/A</v>
          </cell>
          <cell r="P296" t="e">
            <v>#N/A</v>
          </cell>
        </row>
        <row r="297">
          <cell r="B297" t="e">
            <v>#N/A</v>
          </cell>
          <cell r="C297" t="e">
            <v>#N/A</v>
          </cell>
          <cell r="D297" t="e">
            <v>#N/A</v>
          </cell>
          <cell r="E297" t="e">
            <v>#N/A</v>
          </cell>
          <cell r="F297" t="e">
            <v>#N/A</v>
          </cell>
          <cell r="G297" t="e">
            <v>#N/A</v>
          </cell>
          <cell r="H297" t="e">
            <v>#N/A</v>
          </cell>
          <cell r="I297" t="e">
            <v>#N/A</v>
          </cell>
          <cell r="J297" t="e">
            <v>#N/A</v>
          </cell>
          <cell r="K297" t="e">
            <v>#N/A</v>
          </cell>
          <cell r="L297" t="e">
            <v>#N/A</v>
          </cell>
          <cell r="M297" t="e">
            <v>#N/A</v>
          </cell>
          <cell r="N297" t="e">
            <v>#N/A</v>
          </cell>
          <cell r="O297" t="e">
            <v>#N/A</v>
          </cell>
          <cell r="P297" t="e">
            <v>#N/A</v>
          </cell>
        </row>
        <row r="298">
          <cell r="B298" t="e">
            <v>#N/A</v>
          </cell>
          <cell r="C298" t="e">
            <v>#N/A</v>
          </cell>
          <cell r="D298" t="e">
            <v>#N/A</v>
          </cell>
          <cell r="E298" t="e">
            <v>#N/A</v>
          </cell>
          <cell r="F298" t="e">
            <v>#N/A</v>
          </cell>
          <cell r="G298" t="e">
            <v>#N/A</v>
          </cell>
          <cell r="H298" t="e">
            <v>#N/A</v>
          </cell>
          <cell r="I298" t="e">
            <v>#N/A</v>
          </cell>
          <cell r="J298" t="e">
            <v>#N/A</v>
          </cell>
          <cell r="K298" t="e">
            <v>#N/A</v>
          </cell>
          <cell r="L298" t="e">
            <v>#N/A</v>
          </cell>
          <cell r="M298" t="e">
            <v>#N/A</v>
          </cell>
          <cell r="N298" t="e">
            <v>#N/A</v>
          </cell>
          <cell r="O298" t="e">
            <v>#N/A</v>
          </cell>
          <cell r="P298" t="e">
            <v>#N/A</v>
          </cell>
        </row>
        <row r="299">
          <cell r="B299" t="e">
            <v>#N/A</v>
          </cell>
          <cell r="C299" t="e">
            <v>#N/A</v>
          </cell>
          <cell r="D299" t="e">
            <v>#N/A</v>
          </cell>
          <cell r="E299" t="e">
            <v>#N/A</v>
          </cell>
          <cell r="F299" t="e">
            <v>#N/A</v>
          </cell>
          <cell r="G299" t="e">
            <v>#N/A</v>
          </cell>
          <cell r="H299" t="e">
            <v>#N/A</v>
          </cell>
          <cell r="I299" t="e">
            <v>#N/A</v>
          </cell>
          <cell r="J299" t="e">
            <v>#N/A</v>
          </cell>
          <cell r="K299" t="e">
            <v>#N/A</v>
          </cell>
          <cell r="L299" t="e">
            <v>#N/A</v>
          </cell>
          <cell r="M299" t="e">
            <v>#N/A</v>
          </cell>
          <cell r="N299" t="e">
            <v>#N/A</v>
          </cell>
          <cell r="O299" t="e">
            <v>#N/A</v>
          </cell>
          <cell r="P299" t="e">
            <v>#N/A</v>
          </cell>
        </row>
        <row r="300">
          <cell r="B300" t="e">
            <v>#N/A</v>
          </cell>
          <cell r="C300" t="e">
            <v>#N/A</v>
          </cell>
          <cell r="D300" t="e">
            <v>#N/A</v>
          </cell>
          <cell r="E300" t="e">
            <v>#N/A</v>
          </cell>
          <cell r="F300" t="e">
            <v>#N/A</v>
          </cell>
          <cell r="G300" t="e">
            <v>#N/A</v>
          </cell>
          <cell r="H300" t="e">
            <v>#N/A</v>
          </cell>
          <cell r="I300" t="e">
            <v>#N/A</v>
          </cell>
          <cell r="J300" t="e">
            <v>#N/A</v>
          </cell>
          <cell r="K300" t="e">
            <v>#N/A</v>
          </cell>
          <cell r="L300" t="e">
            <v>#N/A</v>
          </cell>
          <cell r="M300" t="e">
            <v>#N/A</v>
          </cell>
          <cell r="N300" t="e">
            <v>#N/A</v>
          </cell>
          <cell r="O300" t="e">
            <v>#N/A</v>
          </cell>
          <cell r="P300" t="e">
            <v>#N/A</v>
          </cell>
        </row>
        <row r="301">
          <cell r="B301" t="e">
            <v>#N/A</v>
          </cell>
          <cell r="C301" t="e">
            <v>#N/A</v>
          </cell>
          <cell r="D301" t="e">
            <v>#N/A</v>
          </cell>
          <cell r="E301" t="e">
            <v>#N/A</v>
          </cell>
          <cell r="F301" t="e">
            <v>#N/A</v>
          </cell>
          <cell r="G301" t="e">
            <v>#N/A</v>
          </cell>
          <cell r="H301" t="e">
            <v>#N/A</v>
          </cell>
          <cell r="I301" t="e">
            <v>#N/A</v>
          </cell>
          <cell r="J301" t="e">
            <v>#N/A</v>
          </cell>
          <cell r="K301" t="e">
            <v>#N/A</v>
          </cell>
          <cell r="L301" t="e">
            <v>#N/A</v>
          </cell>
          <cell r="M301" t="e">
            <v>#N/A</v>
          </cell>
          <cell r="N301" t="e">
            <v>#N/A</v>
          </cell>
          <cell r="O301" t="e">
            <v>#N/A</v>
          </cell>
          <cell r="P301" t="e">
            <v>#N/A</v>
          </cell>
        </row>
        <row r="302">
          <cell r="B302" t="e">
            <v>#N/A</v>
          </cell>
          <cell r="C302" t="e">
            <v>#N/A</v>
          </cell>
          <cell r="D302" t="e">
            <v>#N/A</v>
          </cell>
          <cell r="E302" t="e">
            <v>#N/A</v>
          </cell>
          <cell r="F302" t="e">
            <v>#N/A</v>
          </cell>
          <cell r="G302" t="e">
            <v>#N/A</v>
          </cell>
          <cell r="H302" t="e">
            <v>#N/A</v>
          </cell>
          <cell r="I302" t="e">
            <v>#N/A</v>
          </cell>
          <cell r="J302" t="e">
            <v>#N/A</v>
          </cell>
          <cell r="K302" t="e">
            <v>#N/A</v>
          </cell>
          <cell r="L302" t="e">
            <v>#N/A</v>
          </cell>
          <cell r="M302" t="e">
            <v>#N/A</v>
          </cell>
          <cell r="N302" t="e">
            <v>#N/A</v>
          </cell>
          <cell r="O302" t="e">
            <v>#N/A</v>
          </cell>
          <cell r="P302" t="e">
            <v>#N/A</v>
          </cell>
        </row>
        <row r="303">
          <cell r="B303" t="e">
            <v>#N/A</v>
          </cell>
          <cell r="C303" t="e">
            <v>#N/A</v>
          </cell>
          <cell r="D303" t="e">
            <v>#N/A</v>
          </cell>
          <cell r="E303" t="e">
            <v>#N/A</v>
          </cell>
          <cell r="F303" t="e">
            <v>#N/A</v>
          </cell>
          <cell r="G303" t="e">
            <v>#N/A</v>
          </cell>
          <cell r="H303" t="e">
            <v>#N/A</v>
          </cell>
          <cell r="I303" t="e">
            <v>#N/A</v>
          </cell>
          <cell r="J303" t="e">
            <v>#N/A</v>
          </cell>
          <cell r="K303" t="e">
            <v>#N/A</v>
          </cell>
          <cell r="L303" t="e">
            <v>#N/A</v>
          </cell>
          <cell r="M303" t="e">
            <v>#N/A</v>
          </cell>
          <cell r="N303" t="e">
            <v>#N/A</v>
          </cell>
          <cell r="O303" t="e">
            <v>#N/A</v>
          </cell>
          <cell r="P303" t="e">
            <v>#N/A</v>
          </cell>
        </row>
        <row r="304">
          <cell r="B304" t="e">
            <v>#N/A</v>
          </cell>
          <cell r="C304" t="e">
            <v>#N/A</v>
          </cell>
          <cell r="D304" t="e">
            <v>#N/A</v>
          </cell>
          <cell r="E304" t="e">
            <v>#N/A</v>
          </cell>
          <cell r="F304" t="e">
            <v>#N/A</v>
          </cell>
          <cell r="G304" t="e">
            <v>#N/A</v>
          </cell>
          <cell r="H304" t="e">
            <v>#N/A</v>
          </cell>
          <cell r="I304" t="e">
            <v>#N/A</v>
          </cell>
          <cell r="J304" t="e">
            <v>#N/A</v>
          </cell>
          <cell r="K304" t="e">
            <v>#N/A</v>
          </cell>
          <cell r="L304" t="e">
            <v>#N/A</v>
          </cell>
          <cell r="M304" t="e">
            <v>#N/A</v>
          </cell>
          <cell r="N304" t="e">
            <v>#N/A</v>
          </cell>
          <cell r="O304" t="e">
            <v>#N/A</v>
          </cell>
          <cell r="P304" t="e">
            <v>#N/A</v>
          </cell>
        </row>
        <row r="305">
          <cell r="B305" t="e">
            <v>#N/A</v>
          </cell>
          <cell r="C305" t="e">
            <v>#N/A</v>
          </cell>
          <cell r="D305" t="e">
            <v>#N/A</v>
          </cell>
          <cell r="E305" t="e">
            <v>#N/A</v>
          </cell>
          <cell r="F305" t="e">
            <v>#N/A</v>
          </cell>
          <cell r="G305" t="e">
            <v>#N/A</v>
          </cell>
          <cell r="H305" t="e">
            <v>#N/A</v>
          </cell>
          <cell r="I305" t="e">
            <v>#N/A</v>
          </cell>
          <cell r="J305" t="e">
            <v>#N/A</v>
          </cell>
          <cell r="K305" t="e">
            <v>#N/A</v>
          </cell>
          <cell r="L305" t="e">
            <v>#N/A</v>
          </cell>
          <cell r="M305" t="e">
            <v>#N/A</v>
          </cell>
          <cell r="N305" t="e">
            <v>#N/A</v>
          </cell>
          <cell r="O305" t="e">
            <v>#N/A</v>
          </cell>
          <cell r="P305" t="e">
            <v>#N/A</v>
          </cell>
        </row>
        <row r="306">
          <cell r="B306" t="e">
            <v>#N/A</v>
          </cell>
          <cell r="C306" t="e">
            <v>#N/A</v>
          </cell>
          <cell r="D306" t="e">
            <v>#N/A</v>
          </cell>
          <cell r="E306" t="e">
            <v>#N/A</v>
          </cell>
          <cell r="F306" t="e">
            <v>#N/A</v>
          </cell>
          <cell r="G306" t="e">
            <v>#N/A</v>
          </cell>
          <cell r="H306" t="e">
            <v>#N/A</v>
          </cell>
          <cell r="I306" t="e">
            <v>#N/A</v>
          </cell>
          <cell r="J306" t="e">
            <v>#N/A</v>
          </cell>
          <cell r="K306" t="e">
            <v>#N/A</v>
          </cell>
          <cell r="L306" t="e">
            <v>#N/A</v>
          </cell>
          <cell r="M306" t="e">
            <v>#N/A</v>
          </cell>
          <cell r="N306" t="e">
            <v>#N/A</v>
          </cell>
          <cell r="O306" t="e">
            <v>#N/A</v>
          </cell>
          <cell r="P306" t="e">
            <v>#N/A</v>
          </cell>
        </row>
        <row r="307">
          <cell r="B307" t="e">
            <v>#N/A</v>
          </cell>
          <cell r="C307" t="e">
            <v>#N/A</v>
          </cell>
          <cell r="D307" t="e">
            <v>#N/A</v>
          </cell>
          <cell r="E307" t="e">
            <v>#N/A</v>
          </cell>
          <cell r="F307" t="e">
            <v>#N/A</v>
          </cell>
          <cell r="G307" t="e">
            <v>#N/A</v>
          </cell>
          <cell r="H307" t="e">
            <v>#N/A</v>
          </cell>
          <cell r="I307" t="e">
            <v>#N/A</v>
          </cell>
          <cell r="J307" t="e">
            <v>#N/A</v>
          </cell>
          <cell r="K307" t="e">
            <v>#N/A</v>
          </cell>
          <cell r="L307" t="e">
            <v>#N/A</v>
          </cell>
          <cell r="M307" t="e">
            <v>#N/A</v>
          </cell>
          <cell r="N307" t="e">
            <v>#N/A</v>
          </cell>
          <cell r="O307" t="e">
            <v>#N/A</v>
          </cell>
          <cell r="P307" t="e">
            <v>#N/A</v>
          </cell>
        </row>
        <row r="308">
          <cell r="B308" t="e">
            <v>#N/A</v>
          </cell>
          <cell r="C308" t="e">
            <v>#N/A</v>
          </cell>
          <cell r="D308" t="e">
            <v>#N/A</v>
          </cell>
          <cell r="E308" t="e">
            <v>#N/A</v>
          </cell>
          <cell r="F308" t="e">
            <v>#N/A</v>
          </cell>
          <cell r="G308" t="e">
            <v>#N/A</v>
          </cell>
          <cell r="H308" t="e">
            <v>#N/A</v>
          </cell>
          <cell r="I308" t="e">
            <v>#N/A</v>
          </cell>
          <cell r="J308" t="e">
            <v>#N/A</v>
          </cell>
          <cell r="K308" t="e">
            <v>#N/A</v>
          </cell>
          <cell r="L308" t="e">
            <v>#N/A</v>
          </cell>
          <cell r="M308" t="e">
            <v>#N/A</v>
          </cell>
          <cell r="N308" t="e">
            <v>#N/A</v>
          </cell>
          <cell r="O308" t="e">
            <v>#N/A</v>
          </cell>
          <cell r="P308" t="e">
            <v>#N/A</v>
          </cell>
        </row>
        <row r="309">
          <cell r="B309" t="e">
            <v>#N/A</v>
          </cell>
          <cell r="C309" t="e">
            <v>#N/A</v>
          </cell>
          <cell r="D309" t="e">
            <v>#N/A</v>
          </cell>
          <cell r="E309" t="e">
            <v>#N/A</v>
          </cell>
          <cell r="F309" t="e">
            <v>#N/A</v>
          </cell>
          <cell r="G309" t="e">
            <v>#N/A</v>
          </cell>
          <cell r="H309" t="e">
            <v>#N/A</v>
          </cell>
          <cell r="I309" t="e">
            <v>#N/A</v>
          </cell>
          <cell r="J309" t="e">
            <v>#N/A</v>
          </cell>
          <cell r="K309" t="e">
            <v>#N/A</v>
          </cell>
          <cell r="L309" t="e">
            <v>#N/A</v>
          </cell>
          <cell r="M309" t="e">
            <v>#N/A</v>
          </cell>
          <cell r="N309" t="e">
            <v>#N/A</v>
          </cell>
          <cell r="O309" t="e">
            <v>#N/A</v>
          </cell>
          <cell r="P309" t="e">
            <v>#N/A</v>
          </cell>
        </row>
        <row r="310">
          <cell r="B310" t="e">
            <v>#N/A</v>
          </cell>
          <cell r="C310" t="e">
            <v>#N/A</v>
          </cell>
          <cell r="D310" t="e">
            <v>#N/A</v>
          </cell>
          <cell r="E310" t="e">
            <v>#N/A</v>
          </cell>
          <cell r="F310" t="e">
            <v>#N/A</v>
          </cell>
          <cell r="G310" t="e">
            <v>#N/A</v>
          </cell>
          <cell r="H310" t="e">
            <v>#N/A</v>
          </cell>
          <cell r="I310" t="e">
            <v>#N/A</v>
          </cell>
          <cell r="J310" t="e">
            <v>#N/A</v>
          </cell>
          <cell r="K310" t="e">
            <v>#N/A</v>
          </cell>
          <cell r="L310" t="e">
            <v>#N/A</v>
          </cell>
          <cell r="M310" t="e">
            <v>#N/A</v>
          </cell>
          <cell r="N310" t="e">
            <v>#N/A</v>
          </cell>
          <cell r="O310" t="e">
            <v>#N/A</v>
          </cell>
          <cell r="P310" t="e">
            <v>#N/A</v>
          </cell>
        </row>
        <row r="311">
          <cell r="B311" t="e">
            <v>#N/A</v>
          </cell>
          <cell r="C311" t="e">
            <v>#N/A</v>
          </cell>
          <cell r="D311" t="e">
            <v>#N/A</v>
          </cell>
          <cell r="E311" t="e">
            <v>#N/A</v>
          </cell>
          <cell r="F311" t="e">
            <v>#N/A</v>
          </cell>
          <cell r="G311" t="e">
            <v>#N/A</v>
          </cell>
          <cell r="H311" t="e">
            <v>#N/A</v>
          </cell>
          <cell r="I311" t="e">
            <v>#N/A</v>
          </cell>
          <cell r="J311" t="e">
            <v>#N/A</v>
          </cell>
          <cell r="K311" t="e">
            <v>#N/A</v>
          </cell>
          <cell r="L311" t="e">
            <v>#N/A</v>
          </cell>
          <cell r="M311" t="e">
            <v>#N/A</v>
          </cell>
          <cell r="N311" t="e">
            <v>#N/A</v>
          </cell>
          <cell r="O311" t="e">
            <v>#N/A</v>
          </cell>
          <cell r="P311" t="e">
            <v>#N/A</v>
          </cell>
        </row>
        <row r="312">
          <cell r="B312" t="e">
            <v>#N/A</v>
          </cell>
          <cell r="C312" t="e">
            <v>#N/A</v>
          </cell>
          <cell r="D312" t="e">
            <v>#N/A</v>
          </cell>
          <cell r="E312" t="e">
            <v>#N/A</v>
          </cell>
          <cell r="F312" t="e">
            <v>#N/A</v>
          </cell>
          <cell r="G312" t="e">
            <v>#N/A</v>
          </cell>
          <cell r="H312" t="e">
            <v>#N/A</v>
          </cell>
          <cell r="I312" t="e">
            <v>#N/A</v>
          </cell>
          <cell r="J312" t="e">
            <v>#N/A</v>
          </cell>
          <cell r="K312" t="e">
            <v>#N/A</v>
          </cell>
          <cell r="L312" t="e">
            <v>#N/A</v>
          </cell>
          <cell r="M312" t="e">
            <v>#N/A</v>
          </cell>
          <cell r="N312" t="e">
            <v>#N/A</v>
          </cell>
          <cell r="O312" t="e">
            <v>#N/A</v>
          </cell>
          <cell r="P312" t="e">
            <v>#N/A</v>
          </cell>
        </row>
        <row r="313">
          <cell r="B313" t="e">
            <v>#N/A</v>
          </cell>
          <cell r="C313" t="e">
            <v>#N/A</v>
          </cell>
          <cell r="D313" t="e">
            <v>#N/A</v>
          </cell>
          <cell r="E313" t="e">
            <v>#N/A</v>
          </cell>
          <cell r="F313" t="e">
            <v>#N/A</v>
          </cell>
          <cell r="G313" t="e">
            <v>#N/A</v>
          </cell>
          <cell r="H313" t="e">
            <v>#N/A</v>
          </cell>
          <cell r="I313" t="e">
            <v>#N/A</v>
          </cell>
          <cell r="J313" t="e">
            <v>#N/A</v>
          </cell>
          <cell r="K313" t="e">
            <v>#N/A</v>
          </cell>
          <cell r="L313" t="e">
            <v>#N/A</v>
          </cell>
          <cell r="M313" t="e">
            <v>#N/A</v>
          </cell>
          <cell r="N313" t="e">
            <v>#N/A</v>
          </cell>
          <cell r="O313" t="e">
            <v>#N/A</v>
          </cell>
          <cell r="P313" t="e">
            <v>#N/A</v>
          </cell>
        </row>
        <row r="314">
          <cell r="B314" t="e">
            <v>#N/A</v>
          </cell>
          <cell r="C314" t="e">
            <v>#N/A</v>
          </cell>
          <cell r="D314" t="e">
            <v>#N/A</v>
          </cell>
          <cell r="E314" t="e">
            <v>#N/A</v>
          </cell>
          <cell r="F314" t="e">
            <v>#N/A</v>
          </cell>
          <cell r="G314" t="e">
            <v>#N/A</v>
          </cell>
          <cell r="H314" t="e">
            <v>#N/A</v>
          </cell>
          <cell r="I314" t="e">
            <v>#N/A</v>
          </cell>
          <cell r="J314" t="e">
            <v>#N/A</v>
          </cell>
          <cell r="K314" t="e">
            <v>#N/A</v>
          </cell>
          <cell r="L314" t="e">
            <v>#N/A</v>
          </cell>
          <cell r="M314" t="e">
            <v>#N/A</v>
          </cell>
          <cell r="N314" t="e">
            <v>#N/A</v>
          </cell>
          <cell r="O314" t="e">
            <v>#N/A</v>
          </cell>
          <cell r="P314" t="e">
            <v>#N/A</v>
          </cell>
        </row>
        <row r="315">
          <cell r="B315" t="e">
            <v>#N/A</v>
          </cell>
          <cell r="C315" t="e">
            <v>#N/A</v>
          </cell>
          <cell r="D315" t="e">
            <v>#N/A</v>
          </cell>
          <cell r="E315" t="e">
            <v>#N/A</v>
          </cell>
          <cell r="F315" t="e">
            <v>#N/A</v>
          </cell>
          <cell r="G315" t="e">
            <v>#N/A</v>
          </cell>
          <cell r="H315" t="e">
            <v>#N/A</v>
          </cell>
          <cell r="I315" t="e">
            <v>#N/A</v>
          </cell>
          <cell r="J315" t="e">
            <v>#N/A</v>
          </cell>
          <cell r="K315" t="e">
            <v>#N/A</v>
          </cell>
          <cell r="L315" t="e">
            <v>#N/A</v>
          </cell>
          <cell r="M315" t="e">
            <v>#N/A</v>
          </cell>
          <cell r="N315" t="e">
            <v>#N/A</v>
          </cell>
          <cell r="O315" t="e">
            <v>#N/A</v>
          </cell>
          <cell r="P315" t="e">
            <v>#N/A</v>
          </cell>
        </row>
        <row r="316">
          <cell r="B316" t="e">
            <v>#N/A</v>
          </cell>
          <cell r="C316" t="e">
            <v>#N/A</v>
          </cell>
          <cell r="D316" t="e">
            <v>#N/A</v>
          </cell>
          <cell r="E316" t="e">
            <v>#N/A</v>
          </cell>
          <cell r="F316" t="e">
            <v>#N/A</v>
          </cell>
          <cell r="G316" t="e">
            <v>#N/A</v>
          </cell>
          <cell r="H316" t="e">
            <v>#N/A</v>
          </cell>
          <cell r="I316" t="e">
            <v>#N/A</v>
          </cell>
          <cell r="J316" t="e">
            <v>#N/A</v>
          </cell>
          <cell r="K316" t="e">
            <v>#N/A</v>
          </cell>
          <cell r="L316" t="e">
            <v>#N/A</v>
          </cell>
          <cell r="M316" t="e">
            <v>#N/A</v>
          </cell>
          <cell r="N316" t="e">
            <v>#N/A</v>
          </cell>
          <cell r="O316" t="e">
            <v>#N/A</v>
          </cell>
          <cell r="P316" t="e">
            <v>#N/A</v>
          </cell>
        </row>
        <row r="317">
          <cell r="B317" t="e">
            <v>#N/A</v>
          </cell>
          <cell r="C317" t="e">
            <v>#N/A</v>
          </cell>
          <cell r="D317" t="e">
            <v>#N/A</v>
          </cell>
          <cell r="E317" t="e">
            <v>#N/A</v>
          </cell>
          <cell r="F317" t="e">
            <v>#N/A</v>
          </cell>
          <cell r="G317" t="e">
            <v>#N/A</v>
          </cell>
          <cell r="H317" t="e">
            <v>#N/A</v>
          </cell>
          <cell r="I317" t="e">
            <v>#N/A</v>
          </cell>
          <cell r="J317" t="e">
            <v>#N/A</v>
          </cell>
          <cell r="K317" t="e">
            <v>#N/A</v>
          </cell>
          <cell r="L317" t="e">
            <v>#N/A</v>
          </cell>
          <cell r="M317" t="e">
            <v>#N/A</v>
          </cell>
          <cell r="N317" t="e">
            <v>#N/A</v>
          </cell>
          <cell r="O317" t="e">
            <v>#N/A</v>
          </cell>
          <cell r="P317" t="e">
            <v>#N/A</v>
          </cell>
        </row>
        <row r="318">
          <cell r="B318" t="e">
            <v>#N/A</v>
          </cell>
          <cell r="C318" t="e">
            <v>#N/A</v>
          </cell>
          <cell r="D318" t="e">
            <v>#N/A</v>
          </cell>
          <cell r="E318" t="e">
            <v>#N/A</v>
          </cell>
          <cell r="F318" t="e">
            <v>#N/A</v>
          </cell>
          <cell r="G318" t="e">
            <v>#N/A</v>
          </cell>
          <cell r="H318" t="e">
            <v>#N/A</v>
          </cell>
          <cell r="I318" t="e">
            <v>#N/A</v>
          </cell>
          <cell r="J318" t="e">
            <v>#N/A</v>
          </cell>
          <cell r="K318" t="e">
            <v>#N/A</v>
          </cell>
          <cell r="L318" t="e">
            <v>#N/A</v>
          </cell>
          <cell r="M318" t="e">
            <v>#N/A</v>
          </cell>
          <cell r="N318" t="e">
            <v>#N/A</v>
          </cell>
          <cell r="O318" t="e">
            <v>#N/A</v>
          </cell>
          <cell r="P318" t="e">
            <v>#N/A</v>
          </cell>
        </row>
        <row r="319">
          <cell r="B319" t="e">
            <v>#N/A</v>
          </cell>
          <cell r="C319" t="e">
            <v>#N/A</v>
          </cell>
          <cell r="D319" t="e">
            <v>#N/A</v>
          </cell>
          <cell r="E319" t="e">
            <v>#N/A</v>
          </cell>
          <cell r="F319" t="e">
            <v>#N/A</v>
          </cell>
          <cell r="G319" t="e">
            <v>#N/A</v>
          </cell>
          <cell r="H319" t="e">
            <v>#N/A</v>
          </cell>
          <cell r="I319" t="e">
            <v>#N/A</v>
          </cell>
          <cell r="J319" t="e">
            <v>#N/A</v>
          </cell>
          <cell r="K319" t="e">
            <v>#N/A</v>
          </cell>
          <cell r="L319" t="e">
            <v>#N/A</v>
          </cell>
          <cell r="M319" t="e">
            <v>#N/A</v>
          </cell>
          <cell r="N319" t="e">
            <v>#N/A</v>
          </cell>
          <cell r="O319" t="e">
            <v>#N/A</v>
          </cell>
          <cell r="P319" t="e">
            <v>#N/A</v>
          </cell>
        </row>
        <row r="320">
          <cell r="B320" t="e">
            <v>#N/A</v>
          </cell>
          <cell r="C320" t="e">
            <v>#N/A</v>
          </cell>
          <cell r="D320" t="e">
            <v>#N/A</v>
          </cell>
          <cell r="E320" t="e">
            <v>#N/A</v>
          </cell>
          <cell r="F320" t="e">
            <v>#N/A</v>
          </cell>
          <cell r="G320" t="e">
            <v>#N/A</v>
          </cell>
          <cell r="H320" t="e">
            <v>#N/A</v>
          </cell>
          <cell r="I320" t="e">
            <v>#N/A</v>
          </cell>
          <cell r="J320" t="e">
            <v>#N/A</v>
          </cell>
          <cell r="K320" t="e">
            <v>#N/A</v>
          </cell>
          <cell r="L320" t="e">
            <v>#N/A</v>
          </cell>
          <cell r="M320" t="e">
            <v>#N/A</v>
          </cell>
          <cell r="N320" t="e">
            <v>#N/A</v>
          </cell>
          <cell r="O320" t="e">
            <v>#N/A</v>
          </cell>
          <cell r="P320" t="e">
            <v>#N/A</v>
          </cell>
        </row>
        <row r="321">
          <cell r="B321" t="e">
            <v>#N/A</v>
          </cell>
          <cell r="C321" t="e">
            <v>#N/A</v>
          </cell>
          <cell r="D321" t="e">
            <v>#N/A</v>
          </cell>
          <cell r="E321" t="e">
            <v>#N/A</v>
          </cell>
          <cell r="F321" t="e">
            <v>#N/A</v>
          </cell>
          <cell r="G321" t="e">
            <v>#N/A</v>
          </cell>
          <cell r="H321" t="e">
            <v>#N/A</v>
          </cell>
          <cell r="I321" t="e">
            <v>#N/A</v>
          </cell>
          <cell r="J321" t="e">
            <v>#N/A</v>
          </cell>
          <cell r="K321" t="e">
            <v>#N/A</v>
          </cell>
          <cell r="L321" t="e">
            <v>#N/A</v>
          </cell>
          <cell r="M321" t="e">
            <v>#N/A</v>
          </cell>
          <cell r="N321" t="e">
            <v>#N/A</v>
          </cell>
          <cell r="O321" t="e">
            <v>#N/A</v>
          </cell>
          <cell r="P321" t="e">
            <v>#N/A</v>
          </cell>
        </row>
        <row r="322">
          <cell r="B322" t="e">
            <v>#N/A</v>
          </cell>
          <cell r="C322" t="e">
            <v>#N/A</v>
          </cell>
          <cell r="D322" t="e">
            <v>#N/A</v>
          </cell>
          <cell r="E322" t="e">
            <v>#N/A</v>
          </cell>
          <cell r="F322" t="e">
            <v>#N/A</v>
          </cell>
          <cell r="G322" t="e">
            <v>#N/A</v>
          </cell>
          <cell r="H322" t="e">
            <v>#N/A</v>
          </cell>
          <cell r="I322" t="e">
            <v>#N/A</v>
          </cell>
          <cell r="J322" t="e">
            <v>#N/A</v>
          </cell>
          <cell r="K322" t="e">
            <v>#N/A</v>
          </cell>
          <cell r="L322" t="e">
            <v>#N/A</v>
          </cell>
          <cell r="M322" t="e">
            <v>#N/A</v>
          </cell>
          <cell r="N322" t="e">
            <v>#N/A</v>
          </cell>
          <cell r="O322" t="e">
            <v>#N/A</v>
          </cell>
          <cell r="P322" t="e">
            <v>#N/A</v>
          </cell>
        </row>
        <row r="323">
          <cell r="B323" t="e">
            <v>#N/A</v>
          </cell>
          <cell r="C323" t="e">
            <v>#N/A</v>
          </cell>
          <cell r="D323" t="e">
            <v>#N/A</v>
          </cell>
          <cell r="E323" t="e">
            <v>#N/A</v>
          </cell>
          <cell r="F323" t="e">
            <v>#N/A</v>
          </cell>
          <cell r="G323" t="e">
            <v>#N/A</v>
          </cell>
          <cell r="H323" t="e">
            <v>#N/A</v>
          </cell>
          <cell r="I323" t="e">
            <v>#N/A</v>
          </cell>
          <cell r="J323" t="e">
            <v>#N/A</v>
          </cell>
          <cell r="K323" t="e">
            <v>#N/A</v>
          </cell>
          <cell r="L323" t="e">
            <v>#N/A</v>
          </cell>
          <cell r="M323" t="e">
            <v>#N/A</v>
          </cell>
          <cell r="N323" t="e">
            <v>#N/A</v>
          </cell>
          <cell r="O323" t="e">
            <v>#N/A</v>
          </cell>
          <cell r="P323" t="e">
            <v>#N/A</v>
          </cell>
        </row>
        <row r="324">
          <cell r="B324" t="e">
            <v>#N/A</v>
          </cell>
          <cell r="C324" t="e">
            <v>#N/A</v>
          </cell>
          <cell r="D324" t="e">
            <v>#N/A</v>
          </cell>
          <cell r="E324" t="e">
            <v>#N/A</v>
          </cell>
          <cell r="F324" t="e">
            <v>#N/A</v>
          </cell>
          <cell r="G324" t="e">
            <v>#N/A</v>
          </cell>
          <cell r="H324" t="e">
            <v>#N/A</v>
          </cell>
          <cell r="I324" t="e">
            <v>#N/A</v>
          </cell>
          <cell r="J324" t="e">
            <v>#N/A</v>
          </cell>
          <cell r="K324" t="e">
            <v>#N/A</v>
          </cell>
          <cell r="L324" t="e">
            <v>#N/A</v>
          </cell>
          <cell r="M324" t="e">
            <v>#N/A</v>
          </cell>
          <cell r="N324" t="e">
            <v>#N/A</v>
          </cell>
          <cell r="O324" t="e">
            <v>#N/A</v>
          </cell>
          <cell r="P324" t="e">
            <v>#N/A</v>
          </cell>
        </row>
        <row r="325">
          <cell r="B325" t="e">
            <v>#N/A</v>
          </cell>
          <cell r="C325" t="e">
            <v>#N/A</v>
          </cell>
          <cell r="D325" t="e">
            <v>#N/A</v>
          </cell>
          <cell r="E325" t="e">
            <v>#N/A</v>
          </cell>
          <cell r="F325" t="e">
            <v>#N/A</v>
          </cell>
          <cell r="G325" t="e">
            <v>#N/A</v>
          </cell>
          <cell r="H325" t="e">
            <v>#N/A</v>
          </cell>
          <cell r="I325" t="e">
            <v>#N/A</v>
          </cell>
          <cell r="J325" t="e">
            <v>#N/A</v>
          </cell>
          <cell r="K325" t="e">
            <v>#N/A</v>
          </cell>
          <cell r="L325" t="e">
            <v>#N/A</v>
          </cell>
          <cell r="M325" t="e">
            <v>#N/A</v>
          </cell>
          <cell r="N325" t="e">
            <v>#N/A</v>
          </cell>
          <cell r="O325" t="e">
            <v>#N/A</v>
          </cell>
          <cell r="P325" t="e">
            <v>#N/A</v>
          </cell>
        </row>
        <row r="326">
          <cell r="B326" t="e">
            <v>#N/A</v>
          </cell>
          <cell r="C326" t="e">
            <v>#N/A</v>
          </cell>
          <cell r="D326" t="e">
            <v>#N/A</v>
          </cell>
          <cell r="E326" t="e">
            <v>#N/A</v>
          </cell>
          <cell r="F326" t="e">
            <v>#N/A</v>
          </cell>
          <cell r="G326" t="e">
            <v>#N/A</v>
          </cell>
          <cell r="H326" t="e">
            <v>#N/A</v>
          </cell>
          <cell r="I326" t="e">
            <v>#N/A</v>
          </cell>
          <cell r="J326" t="e">
            <v>#N/A</v>
          </cell>
          <cell r="K326" t="e">
            <v>#N/A</v>
          </cell>
          <cell r="L326" t="e">
            <v>#N/A</v>
          </cell>
          <cell r="M326" t="e">
            <v>#N/A</v>
          </cell>
          <cell r="N326" t="e">
            <v>#N/A</v>
          </cell>
          <cell r="O326" t="e">
            <v>#N/A</v>
          </cell>
          <cell r="P326" t="e">
            <v>#N/A</v>
          </cell>
        </row>
        <row r="327">
          <cell r="B327" t="e">
            <v>#N/A</v>
          </cell>
          <cell r="C327" t="e">
            <v>#N/A</v>
          </cell>
          <cell r="D327" t="e">
            <v>#N/A</v>
          </cell>
          <cell r="E327" t="e">
            <v>#N/A</v>
          </cell>
          <cell r="F327" t="e">
            <v>#N/A</v>
          </cell>
          <cell r="G327" t="e">
            <v>#N/A</v>
          </cell>
          <cell r="H327" t="e">
            <v>#N/A</v>
          </cell>
          <cell r="I327" t="e">
            <v>#N/A</v>
          </cell>
          <cell r="J327" t="e">
            <v>#N/A</v>
          </cell>
          <cell r="K327" t="e">
            <v>#N/A</v>
          </cell>
          <cell r="L327" t="e">
            <v>#N/A</v>
          </cell>
          <cell r="M327" t="e">
            <v>#N/A</v>
          </cell>
          <cell r="N327" t="e">
            <v>#N/A</v>
          </cell>
          <cell r="O327" t="e">
            <v>#N/A</v>
          </cell>
          <cell r="P327" t="e">
            <v>#N/A</v>
          </cell>
        </row>
        <row r="328">
          <cell r="B328" t="e">
            <v>#N/A</v>
          </cell>
          <cell r="C328" t="e">
            <v>#N/A</v>
          </cell>
          <cell r="D328" t="e">
            <v>#N/A</v>
          </cell>
          <cell r="E328" t="e">
            <v>#N/A</v>
          </cell>
          <cell r="F328" t="e">
            <v>#N/A</v>
          </cell>
          <cell r="G328" t="e">
            <v>#N/A</v>
          </cell>
          <cell r="H328" t="e">
            <v>#N/A</v>
          </cell>
          <cell r="I328" t="e">
            <v>#N/A</v>
          </cell>
          <cell r="J328" t="e">
            <v>#N/A</v>
          </cell>
          <cell r="K328" t="e">
            <v>#N/A</v>
          </cell>
          <cell r="L328" t="e">
            <v>#N/A</v>
          </cell>
          <cell r="M328" t="e">
            <v>#N/A</v>
          </cell>
          <cell r="N328" t="e">
            <v>#N/A</v>
          </cell>
          <cell r="O328" t="e">
            <v>#N/A</v>
          </cell>
          <cell r="P328" t="e">
            <v>#N/A</v>
          </cell>
        </row>
        <row r="329">
          <cell r="B329" t="e">
            <v>#N/A</v>
          </cell>
          <cell r="C329" t="e">
            <v>#N/A</v>
          </cell>
          <cell r="D329" t="e">
            <v>#N/A</v>
          </cell>
          <cell r="E329" t="e">
            <v>#N/A</v>
          </cell>
          <cell r="F329" t="e">
            <v>#N/A</v>
          </cell>
          <cell r="G329" t="e">
            <v>#N/A</v>
          </cell>
          <cell r="H329" t="e">
            <v>#N/A</v>
          </cell>
          <cell r="I329" t="e">
            <v>#N/A</v>
          </cell>
          <cell r="J329" t="e">
            <v>#N/A</v>
          </cell>
          <cell r="K329" t="e">
            <v>#N/A</v>
          </cell>
          <cell r="L329" t="e">
            <v>#N/A</v>
          </cell>
          <cell r="M329" t="e">
            <v>#N/A</v>
          </cell>
          <cell r="N329" t="e">
            <v>#N/A</v>
          </cell>
          <cell r="O329" t="e">
            <v>#N/A</v>
          </cell>
          <cell r="P329" t="e">
            <v>#N/A</v>
          </cell>
        </row>
        <row r="330">
          <cell r="B330" t="e">
            <v>#N/A</v>
          </cell>
          <cell r="C330" t="e">
            <v>#N/A</v>
          </cell>
          <cell r="D330" t="e">
            <v>#N/A</v>
          </cell>
          <cell r="E330" t="e">
            <v>#N/A</v>
          </cell>
          <cell r="F330" t="e">
            <v>#N/A</v>
          </cell>
          <cell r="G330" t="e">
            <v>#N/A</v>
          </cell>
          <cell r="H330" t="e">
            <v>#N/A</v>
          </cell>
          <cell r="I330" t="e">
            <v>#N/A</v>
          </cell>
          <cell r="J330" t="e">
            <v>#N/A</v>
          </cell>
          <cell r="K330" t="e">
            <v>#N/A</v>
          </cell>
          <cell r="L330" t="e">
            <v>#N/A</v>
          </cell>
          <cell r="M330" t="e">
            <v>#N/A</v>
          </cell>
          <cell r="N330" t="e">
            <v>#N/A</v>
          </cell>
          <cell r="O330" t="e">
            <v>#N/A</v>
          </cell>
          <cell r="P330" t="e">
            <v>#N/A</v>
          </cell>
        </row>
        <row r="331">
          <cell r="B331" t="e">
            <v>#N/A</v>
          </cell>
          <cell r="C331" t="e">
            <v>#N/A</v>
          </cell>
          <cell r="D331" t="e">
            <v>#N/A</v>
          </cell>
          <cell r="E331" t="e">
            <v>#N/A</v>
          </cell>
          <cell r="F331" t="e">
            <v>#N/A</v>
          </cell>
          <cell r="G331" t="e">
            <v>#N/A</v>
          </cell>
          <cell r="H331" t="e">
            <v>#N/A</v>
          </cell>
          <cell r="I331" t="e">
            <v>#N/A</v>
          </cell>
          <cell r="J331" t="e">
            <v>#N/A</v>
          </cell>
          <cell r="K331" t="e">
            <v>#N/A</v>
          </cell>
          <cell r="L331" t="e">
            <v>#N/A</v>
          </cell>
          <cell r="M331" t="e">
            <v>#N/A</v>
          </cell>
          <cell r="N331" t="e">
            <v>#N/A</v>
          </cell>
          <cell r="O331" t="e">
            <v>#N/A</v>
          </cell>
          <cell r="P331" t="e">
            <v>#N/A</v>
          </cell>
        </row>
        <row r="332">
          <cell r="B332" t="e">
            <v>#N/A</v>
          </cell>
          <cell r="C332" t="e">
            <v>#N/A</v>
          </cell>
          <cell r="D332" t="e">
            <v>#N/A</v>
          </cell>
          <cell r="E332" t="e">
            <v>#N/A</v>
          </cell>
          <cell r="F332" t="e">
            <v>#N/A</v>
          </cell>
          <cell r="G332" t="e">
            <v>#N/A</v>
          </cell>
          <cell r="H332" t="e">
            <v>#N/A</v>
          </cell>
          <cell r="I332" t="e">
            <v>#N/A</v>
          </cell>
          <cell r="J332" t="e">
            <v>#N/A</v>
          </cell>
          <cell r="K332" t="e">
            <v>#N/A</v>
          </cell>
          <cell r="L332" t="e">
            <v>#N/A</v>
          </cell>
          <cell r="M332" t="e">
            <v>#N/A</v>
          </cell>
          <cell r="N332" t="e">
            <v>#N/A</v>
          </cell>
          <cell r="O332" t="e">
            <v>#N/A</v>
          </cell>
          <cell r="P332" t="e">
            <v>#N/A</v>
          </cell>
        </row>
        <row r="333">
          <cell r="B333" t="e">
            <v>#N/A</v>
          </cell>
          <cell r="C333" t="e">
            <v>#N/A</v>
          </cell>
          <cell r="D333" t="e">
            <v>#N/A</v>
          </cell>
          <cell r="E333" t="e">
            <v>#N/A</v>
          </cell>
          <cell r="F333" t="e">
            <v>#N/A</v>
          </cell>
          <cell r="G333" t="e">
            <v>#N/A</v>
          </cell>
          <cell r="H333" t="e">
            <v>#N/A</v>
          </cell>
          <cell r="I333" t="e">
            <v>#N/A</v>
          </cell>
          <cell r="J333" t="e">
            <v>#N/A</v>
          </cell>
          <cell r="K333" t="e">
            <v>#N/A</v>
          </cell>
          <cell r="L333" t="e">
            <v>#N/A</v>
          </cell>
          <cell r="M333" t="e">
            <v>#N/A</v>
          </cell>
          <cell r="N333" t="e">
            <v>#N/A</v>
          </cell>
          <cell r="O333" t="e">
            <v>#N/A</v>
          </cell>
          <cell r="P333" t="e">
            <v>#N/A</v>
          </cell>
        </row>
        <row r="334">
          <cell r="B334" t="e">
            <v>#N/A</v>
          </cell>
          <cell r="C334" t="e">
            <v>#N/A</v>
          </cell>
          <cell r="D334" t="e">
            <v>#N/A</v>
          </cell>
          <cell r="E334" t="e">
            <v>#N/A</v>
          </cell>
          <cell r="F334" t="e">
            <v>#N/A</v>
          </cell>
          <cell r="G334" t="e">
            <v>#N/A</v>
          </cell>
          <cell r="H334" t="e">
            <v>#N/A</v>
          </cell>
          <cell r="I334" t="e">
            <v>#N/A</v>
          </cell>
          <cell r="J334" t="e">
            <v>#N/A</v>
          </cell>
          <cell r="K334" t="e">
            <v>#N/A</v>
          </cell>
          <cell r="L334" t="e">
            <v>#N/A</v>
          </cell>
          <cell r="M334" t="e">
            <v>#N/A</v>
          </cell>
          <cell r="N334" t="e">
            <v>#N/A</v>
          </cell>
          <cell r="O334" t="e">
            <v>#N/A</v>
          </cell>
          <cell r="P334" t="e">
            <v>#N/A</v>
          </cell>
        </row>
        <row r="335">
          <cell r="B335" t="e">
            <v>#N/A</v>
          </cell>
          <cell r="C335" t="e">
            <v>#N/A</v>
          </cell>
          <cell r="D335" t="e">
            <v>#N/A</v>
          </cell>
          <cell r="E335" t="e">
            <v>#N/A</v>
          </cell>
          <cell r="F335" t="e">
            <v>#N/A</v>
          </cell>
          <cell r="G335" t="e">
            <v>#N/A</v>
          </cell>
          <cell r="H335" t="e">
            <v>#N/A</v>
          </cell>
          <cell r="I335" t="e">
            <v>#N/A</v>
          </cell>
          <cell r="J335" t="e">
            <v>#N/A</v>
          </cell>
          <cell r="K335" t="e">
            <v>#N/A</v>
          </cell>
          <cell r="L335" t="e">
            <v>#N/A</v>
          </cell>
          <cell r="M335" t="e">
            <v>#N/A</v>
          </cell>
          <cell r="N335" t="e">
            <v>#N/A</v>
          </cell>
          <cell r="O335" t="e">
            <v>#N/A</v>
          </cell>
          <cell r="P335" t="e">
            <v>#N/A</v>
          </cell>
        </row>
        <row r="336">
          <cell r="B336" t="e">
            <v>#N/A</v>
          </cell>
          <cell r="C336" t="e">
            <v>#N/A</v>
          </cell>
          <cell r="D336" t="e">
            <v>#N/A</v>
          </cell>
          <cell r="E336" t="e">
            <v>#N/A</v>
          </cell>
          <cell r="F336" t="e">
            <v>#N/A</v>
          </cell>
          <cell r="G336" t="e">
            <v>#N/A</v>
          </cell>
          <cell r="H336" t="e">
            <v>#N/A</v>
          </cell>
          <cell r="I336" t="e">
            <v>#N/A</v>
          </cell>
          <cell r="J336" t="e">
            <v>#N/A</v>
          </cell>
          <cell r="K336" t="e">
            <v>#N/A</v>
          </cell>
          <cell r="L336" t="e">
            <v>#N/A</v>
          </cell>
          <cell r="M336" t="e">
            <v>#N/A</v>
          </cell>
          <cell r="N336" t="e">
            <v>#N/A</v>
          </cell>
          <cell r="O336" t="e">
            <v>#N/A</v>
          </cell>
          <cell r="P336" t="e">
            <v>#N/A</v>
          </cell>
        </row>
        <row r="337">
          <cell r="B337" t="e">
            <v>#N/A</v>
          </cell>
          <cell r="C337" t="e">
            <v>#N/A</v>
          </cell>
          <cell r="D337" t="e">
            <v>#N/A</v>
          </cell>
          <cell r="E337" t="e">
            <v>#N/A</v>
          </cell>
          <cell r="F337" t="e">
            <v>#N/A</v>
          </cell>
          <cell r="G337" t="e">
            <v>#N/A</v>
          </cell>
          <cell r="H337" t="e">
            <v>#N/A</v>
          </cell>
          <cell r="I337" t="e">
            <v>#N/A</v>
          </cell>
          <cell r="J337" t="e">
            <v>#N/A</v>
          </cell>
          <cell r="K337" t="e">
            <v>#N/A</v>
          </cell>
          <cell r="L337" t="e">
            <v>#N/A</v>
          </cell>
          <cell r="M337" t="e">
            <v>#N/A</v>
          </cell>
          <cell r="N337" t="e">
            <v>#N/A</v>
          </cell>
          <cell r="O337" t="e">
            <v>#N/A</v>
          </cell>
          <cell r="P337" t="e">
            <v>#N/A</v>
          </cell>
        </row>
        <row r="338">
          <cell r="B338" t="e">
            <v>#N/A</v>
          </cell>
          <cell r="C338" t="e">
            <v>#N/A</v>
          </cell>
          <cell r="D338" t="e">
            <v>#N/A</v>
          </cell>
          <cell r="E338" t="e">
            <v>#N/A</v>
          </cell>
          <cell r="F338" t="e">
            <v>#N/A</v>
          </cell>
          <cell r="G338" t="e">
            <v>#N/A</v>
          </cell>
          <cell r="H338" t="e">
            <v>#N/A</v>
          </cell>
          <cell r="I338" t="e">
            <v>#N/A</v>
          </cell>
          <cell r="J338" t="e">
            <v>#N/A</v>
          </cell>
          <cell r="K338" t="e">
            <v>#N/A</v>
          </cell>
          <cell r="L338" t="e">
            <v>#N/A</v>
          </cell>
          <cell r="M338" t="e">
            <v>#N/A</v>
          </cell>
          <cell r="N338" t="e">
            <v>#N/A</v>
          </cell>
          <cell r="O338" t="e">
            <v>#N/A</v>
          </cell>
          <cell r="P338" t="e">
            <v>#N/A</v>
          </cell>
        </row>
        <row r="339">
          <cell r="B339" t="e">
            <v>#N/A</v>
          </cell>
          <cell r="C339" t="e">
            <v>#N/A</v>
          </cell>
          <cell r="D339" t="e">
            <v>#N/A</v>
          </cell>
          <cell r="E339" t="e">
            <v>#N/A</v>
          </cell>
          <cell r="F339" t="e">
            <v>#N/A</v>
          </cell>
          <cell r="G339" t="e">
            <v>#N/A</v>
          </cell>
          <cell r="H339" t="e">
            <v>#N/A</v>
          </cell>
          <cell r="I339" t="e">
            <v>#N/A</v>
          </cell>
          <cell r="J339" t="e">
            <v>#N/A</v>
          </cell>
          <cell r="K339" t="e">
            <v>#N/A</v>
          </cell>
          <cell r="L339" t="e">
            <v>#N/A</v>
          </cell>
          <cell r="M339" t="e">
            <v>#N/A</v>
          </cell>
          <cell r="N339" t="e">
            <v>#N/A</v>
          </cell>
          <cell r="O339" t="e">
            <v>#N/A</v>
          </cell>
          <cell r="P339" t="e">
            <v>#N/A</v>
          </cell>
        </row>
        <row r="340">
          <cell r="B340" t="e">
            <v>#N/A</v>
          </cell>
          <cell r="C340" t="e">
            <v>#N/A</v>
          </cell>
          <cell r="D340" t="e">
            <v>#N/A</v>
          </cell>
          <cell r="E340" t="e">
            <v>#N/A</v>
          </cell>
          <cell r="F340" t="e">
            <v>#N/A</v>
          </cell>
          <cell r="G340" t="e">
            <v>#N/A</v>
          </cell>
          <cell r="H340" t="e">
            <v>#N/A</v>
          </cell>
          <cell r="I340" t="e">
            <v>#N/A</v>
          </cell>
          <cell r="J340" t="e">
            <v>#N/A</v>
          </cell>
          <cell r="K340" t="e">
            <v>#N/A</v>
          </cell>
          <cell r="L340" t="e">
            <v>#N/A</v>
          </cell>
          <cell r="M340" t="e">
            <v>#N/A</v>
          </cell>
          <cell r="N340" t="e">
            <v>#N/A</v>
          </cell>
          <cell r="O340" t="e">
            <v>#N/A</v>
          </cell>
          <cell r="P340" t="e">
            <v>#N/A</v>
          </cell>
        </row>
        <row r="341">
          <cell r="B341" t="e">
            <v>#N/A</v>
          </cell>
          <cell r="C341" t="e">
            <v>#N/A</v>
          </cell>
          <cell r="D341" t="e">
            <v>#N/A</v>
          </cell>
          <cell r="E341" t="e">
            <v>#N/A</v>
          </cell>
          <cell r="F341" t="e">
            <v>#N/A</v>
          </cell>
          <cell r="G341" t="e">
            <v>#N/A</v>
          </cell>
          <cell r="H341" t="e">
            <v>#N/A</v>
          </cell>
          <cell r="I341" t="e">
            <v>#N/A</v>
          </cell>
          <cell r="J341" t="e">
            <v>#N/A</v>
          </cell>
          <cell r="K341" t="e">
            <v>#N/A</v>
          </cell>
          <cell r="L341" t="e">
            <v>#N/A</v>
          </cell>
          <cell r="M341" t="e">
            <v>#N/A</v>
          </cell>
          <cell r="N341" t="e">
            <v>#N/A</v>
          </cell>
          <cell r="O341" t="e">
            <v>#N/A</v>
          </cell>
          <cell r="P341" t="e">
            <v>#N/A</v>
          </cell>
        </row>
        <row r="342">
          <cell r="B342" t="e">
            <v>#N/A</v>
          </cell>
          <cell r="C342" t="e">
            <v>#N/A</v>
          </cell>
          <cell r="D342" t="e">
            <v>#N/A</v>
          </cell>
          <cell r="E342" t="e">
            <v>#N/A</v>
          </cell>
          <cell r="F342" t="e">
            <v>#N/A</v>
          </cell>
          <cell r="G342" t="e">
            <v>#N/A</v>
          </cell>
          <cell r="H342" t="e">
            <v>#N/A</v>
          </cell>
          <cell r="I342" t="e">
            <v>#N/A</v>
          </cell>
          <cell r="J342" t="e">
            <v>#N/A</v>
          </cell>
          <cell r="K342" t="e">
            <v>#N/A</v>
          </cell>
          <cell r="L342" t="e">
            <v>#N/A</v>
          </cell>
          <cell r="M342" t="e">
            <v>#N/A</v>
          </cell>
          <cell r="N342" t="e">
            <v>#N/A</v>
          </cell>
          <cell r="O342" t="e">
            <v>#N/A</v>
          </cell>
          <cell r="P342" t="e">
            <v>#N/A</v>
          </cell>
        </row>
        <row r="343">
          <cell r="B343" t="e">
            <v>#N/A</v>
          </cell>
          <cell r="C343" t="e">
            <v>#N/A</v>
          </cell>
          <cell r="D343" t="e">
            <v>#N/A</v>
          </cell>
          <cell r="E343" t="e">
            <v>#N/A</v>
          </cell>
          <cell r="F343" t="e">
            <v>#N/A</v>
          </cell>
          <cell r="G343" t="e">
            <v>#N/A</v>
          </cell>
          <cell r="H343" t="e">
            <v>#N/A</v>
          </cell>
          <cell r="I343" t="e">
            <v>#N/A</v>
          </cell>
          <cell r="J343" t="e">
            <v>#N/A</v>
          </cell>
          <cell r="K343" t="e">
            <v>#N/A</v>
          </cell>
          <cell r="L343" t="e">
            <v>#N/A</v>
          </cell>
          <cell r="M343" t="e">
            <v>#N/A</v>
          </cell>
          <cell r="N343" t="e">
            <v>#N/A</v>
          </cell>
          <cell r="O343" t="e">
            <v>#N/A</v>
          </cell>
          <cell r="P343" t="e">
            <v>#N/A</v>
          </cell>
        </row>
        <row r="344">
          <cell r="B344" t="e">
            <v>#N/A</v>
          </cell>
          <cell r="C344" t="e">
            <v>#N/A</v>
          </cell>
          <cell r="D344" t="e">
            <v>#N/A</v>
          </cell>
          <cell r="E344" t="e">
            <v>#N/A</v>
          </cell>
          <cell r="F344" t="e">
            <v>#N/A</v>
          </cell>
          <cell r="G344" t="e">
            <v>#N/A</v>
          </cell>
          <cell r="H344" t="e">
            <v>#N/A</v>
          </cell>
          <cell r="I344" t="e">
            <v>#N/A</v>
          </cell>
          <cell r="J344" t="e">
            <v>#N/A</v>
          </cell>
          <cell r="K344" t="e">
            <v>#N/A</v>
          </cell>
          <cell r="L344" t="e">
            <v>#N/A</v>
          </cell>
          <cell r="M344" t="e">
            <v>#N/A</v>
          </cell>
          <cell r="N344" t="e">
            <v>#N/A</v>
          </cell>
          <cell r="O344" t="e">
            <v>#N/A</v>
          </cell>
          <cell r="P344" t="e">
            <v>#N/A</v>
          </cell>
        </row>
        <row r="345">
          <cell r="B345" t="e">
            <v>#N/A</v>
          </cell>
          <cell r="C345" t="e">
            <v>#N/A</v>
          </cell>
          <cell r="D345" t="e">
            <v>#N/A</v>
          </cell>
          <cell r="E345" t="e">
            <v>#N/A</v>
          </cell>
          <cell r="F345" t="e">
            <v>#N/A</v>
          </cell>
          <cell r="G345" t="e">
            <v>#N/A</v>
          </cell>
          <cell r="H345" t="e">
            <v>#N/A</v>
          </cell>
          <cell r="I345" t="e">
            <v>#N/A</v>
          </cell>
          <cell r="J345" t="e">
            <v>#N/A</v>
          </cell>
          <cell r="K345" t="e">
            <v>#N/A</v>
          </cell>
          <cell r="L345" t="e">
            <v>#N/A</v>
          </cell>
          <cell r="M345" t="e">
            <v>#N/A</v>
          </cell>
          <cell r="N345" t="e">
            <v>#N/A</v>
          </cell>
          <cell r="O345" t="e">
            <v>#N/A</v>
          </cell>
          <cell r="P345" t="e">
            <v>#N/A</v>
          </cell>
        </row>
        <row r="346">
          <cell r="B346" t="e">
            <v>#N/A</v>
          </cell>
          <cell r="C346" t="e">
            <v>#N/A</v>
          </cell>
          <cell r="D346" t="e">
            <v>#N/A</v>
          </cell>
          <cell r="E346" t="e">
            <v>#N/A</v>
          </cell>
          <cell r="F346" t="e">
            <v>#N/A</v>
          </cell>
          <cell r="G346" t="e">
            <v>#N/A</v>
          </cell>
          <cell r="H346" t="e">
            <v>#N/A</v>
          </cell>
          <cell r="I346" t="e">
            <v>#N/A</v>
          </cell>
          <cell r="J346" t="e">
            <v>#N/A</v>
          </cell>
          <cell r="K346" t="e">
            <v>#N/A</v>
          </cell>
          <cell r="L346" t="e">
            <v>#N/A</v>
          </cell>
          <cell r="M346" t="e">
            <v>#N/A</v>
          </cell>
          <cell r="N346" t="e">
            <v>#N/A</v>
          </cell>
          <cell r="O346" t="e">
            <v>#N/A</v>
          </cell>
          <cell r="P346" t="e">
            <v>#N/A</v>
          </cell>
        </row>
        <row r="347">
          <cell r="B347" t="e">
            <v>#N/A</v>
          </cell>
          <cell r="C347" t="e">
            <v>#N/A</v>
          </cell>
          <cell r="D347" t="e">
            <v>#N/A</v>
          </cell>
          <cell r="E347" t="e">
            <v>#N/A</v>
          </cell>
          <cell r="F347" t="e">
            <v>#N/A</v>
          </cell>
          <cell r="G347" t="e">
            <v>#N/A</v>
          </cell>
          <cell r="H347" t="e">
            <v>#N/A</v>
          </cell>
          <cell r="I347" t="e">
            <v>#N/A</v>
          </cell>
          <cell r="J347" t="e">
            <v>#N/A</v>
          </cell>
          <cell r="K347" t="e">
            <v>#N/A</v>
          </cell>
          <cell r="L347" t="e">
            <v>#N/A</v>
          </cell>
          <cell r="M347" t="e">
            <v>#N/A</v>
          </cell>
          <cell r="N347" t="e">
            <v>#N/A</v>
          </cell>
          <cell r="O347" t="e">
            <v>#N/A</v>
          </cell>
          <cell r="P347" t="e">
            <v>#N/A</v>
          </cell>
        </row>
        <row r="348">
          <cell r="B348" t="e">
            <v>#N/A</v>
          </cell>
          <cell r="C348" t="e">
            <v>#N/A</v>
          </cell>
          <cell r="D348" t="e">
            <v>#N/A</v>
          </cell>
          <cell r="E348" t="e">
            <v>#N/A</v>
          </cell>
          <cell r="F348" t="e">
            <v>#N/A</v>
          </cell>
          <cell r="G348" t="e">
            <v>#N/A</v>
          </cell>
          <cell r="H348" t="e">
            <v>#N/A</v>
          </cell>
          <cell r="I348" t="e">
            <v>#N/A</v>
          </cell>
          <cell r="J348" t="e">
            <v>#N/A</v>
          </cell>
          <cell r="K348" t="e">
            <v>#N/A</v>
          </cell>
          <cell r="L348" t="e">
            <v>#N/A</v>
          </cell>
          <cell r="M348" t="e">
            <v>#N/A</v>
          </cell>
          <cell r="N348" t="e">
            <v>#N/A</v>
          </cell>
          <cell r="O348" t="e">
            <v>#N/A</v>
          </cell>
          <cell r="P348" t="e">
            <v>#N/A</v>
          </cell>
        </row>
        <row r="349">
          <cell r="B349" t="e">
            <v>#N/A</v>
          </cell>
          <cell r="C349" t="e">
            <v>#N/A</v>
          </cell>
          <cell r="D349" t="e">
            <v>#N/A</v>
          </cell>
          <cell r="E349" t="e">
            <v>#N/A</v>
          </cell>
          <cell r="F349" t="e">
            <v>#N/A</v>
          </cell>
          <cell r="G349" t="e">
            <v>#N/A</v>
          </cell>
          <cell r="H349" t="e">
            <v>#N/A</v>
          </cell>
          <cell r="I349" t="e">
            <v>#N/A</v>
          </cell>
          <cell r="J349" t="e">
            <v>#N/A</v>
          </cell>
          <cell r="K349" t="e">
            <v>#N/A</v>
          </cell>
          <cell r="L349" t="e">
            <v>#N/A</v>
          </cell>
          <cell r="M349" t="e">
            <v>#N/A</v>
          </cell>
          <cell r="N349" t="e">
            <v>#N/A</v>
          </cell>
          <cell r="O349" t="e">
            <v>#N/A</v>
          </cell>
          <cell r="P349" t="e">
            <v>#N/A</v>
          </cell>
        </row>
        <row r="350">
          <cell r="B350" t="e">
            <v>#N/A</v>
          </cell>
          <cell r="C350" t="e">
            <v>#N/A</v>
          </cell>
          <cell r="D350" t="e">
            <v>#N/A</v>
          </cell>
          <cell r="E350" t="e">
            <v>#N/A</v>
          </cell>
          <cell r="F350" t="e">
            <v>#N/A</v>
          </cell>
          <cell r="G350" t="e">
            <v>#N/A</v>
          </cell>
          <cell r="H350" t="e">
            <v>#N/A</v>
          </cell>
          <cell r="I350" t="e">
            <v>#N/A</v>
          </cell>
          <cell r="J350" t="e">
            <v>#N/A</v>
          </cell>
          <cell r="K350" t="e">
            <v>#N/A</v>
          </cell>
          <cell r="L350" t="e">
            <v>#N/A</v>
          </cell>
          <cell r="M350" t="e">
            <v>#N/A</v>
          </cell>
          <cell r="N350" t="e">
            <v>#N/A</v>
          </cell>
          <cell r="O350" t="e">
            <v>#N/A</v>
          </cell>
          <cell r="P350" t="e">
            <v>#N/A</v>
          </cell>
        </row>
        <row r="351">
          <cell r="B351" t="e">
            <v>#N/A</v>
          </cell>
          <cell r="C351" t="e">
            <v>#N/A</v>
          </cell>
          <cell r="D351" t="e">
            <v>#N/A</v>
          </cell>
          <cell r="E351" t="e">
            <v>#N/A</v>
          </cell>
          <cell r="F351" t="e">
            <v>#N/A</v>
          </cell>
          <cell r="G351" t="e">
            <v>#N/A</v>
          </cell>
          <cell r="H351" t="e">
            <v>#N/A</v>
          </cell>
          <cell r="I351" t="e">
            <v>#N/A</v>
          </cell>
          <cell r="J351" t="e">
            <v>#N/A</v>
          </cell>
          <cell r="K351" t="e">
            <v>#N/A</v>
          </cell>
          <cell r="L351" t="e">
            <v>#N/A</v>
          </cell>
          <cell r="M351" t="e">
            <v>#N/A</v>
          </cell>
          <cell r="N351" t="e">
            <v>#N/A</v>
          </cell>
          <cell r="O351" t="e">
            <v>#N/A</v>
          </cell>
          <cell r="P351" t="e">
            <v>#N/A</v>
          </cell>
        </row>
        <row r="352">
          <cell r="B352" t="e">
            <v>#N/A</v>
          </cell>
          <cell r="C352" t="e">
            <v>#N/A</v>
          </cell>
          <cell r="D352" t="e">
            <v>#N/A</v>
          </cell>
          <cell r="E352" t="e">
            <v>#N/A</v>
          </cell>
          <cell r="F352" t="e">
            <v>#N/A</v>
          </cell>
          <cell r="G352" t="e">
            <v>#N/A</v>
          </cell>
          <cell r="H352" t="e">
            <v>#N/A</v>
          </cell>
          <cell r="I352" t="e">
            <v>#N/A</v>
          </cell>
          <cell r="J352" t="e">
            <v>#N/A</v>
          </cell>
          <cell r="K352" t="e">
            <v>#N/A</v>
          </cell>
          <cell r="L352" t="e">
            <v>#N/A</v>
          </cell>
          <cell r="M352" t="e">
            <v>#N/A</v>
          </cell>
          <cell r="N352" t="e">
            <v>#N/A</v>
          </cell>
          <cell r="O352" t="e">
            <v>#N/A</v>
          </cell>
          <cell r="P352" t="e">
            <v>#N/A</v>
          </cell>
        </row>
        <row r="353">
          <cell r="B353" t="e">
            <v>#N/A</v>
          </cell>
          <cell r="C353" t="e">
            <v>#N/A</v>
          </cell>
          <cell r="D353" t="e">
            <v>#N/A</v>
          </cell>
          <cell r="E353" t="e">
            <v>#N/A</v>
          </cell>
          <cell r="F353" t="e">
            <v>#N/A</v>
          </cell>
          <cell r="G353" t="e">
            <v>#N/A</v>
          </cell>
          <cell r="H353" t="e">
            <v>#N/A</v>
          </cell>
          <cell r="I353" t="e">
            <v>#N/A</v>
          </cell>
          <cell r="J353" t="e">
            <v>#N/A</v>
          </cell>
          <cell r="K353" t="e">
            <v>#N/A</v>
          </cell>
          <cell r="L353" t="e">
            <v>#N/A</v>
          </cell>
          <cell r="M353" t="e">
            <v>#N/A</v>
          </cell>
          <cell r="N353" t="e">
            <v>#N/A</v>
          </cell>
          <cell r="O353" t="e">
            <v>#N/A</v>
          </cell>
          <cell r="P353" t="e">
            <v>#N/A</v>
          </cell>
        </row>
        <row r="354">
          <cell r="B354" t="e">
            <v>#N/A</v>
          </cell>
          <cell r="C354" t="e">
            <v>#N/A</v>
          </cell>
          <cell r="D354" t="e">
            <v>#N/A</v>
          </cell>
          <cell r="E354" t="e">
            <v>#N/A</v>
          </cell>
          <cell r="F354" t="e">
            <v>#N/A</v>
          </cell>
          <cell r="G354" t="e">
            <v>#N/A</v>
          </cell>
          <cell r="H354" t="e">
            <v>#N/A</v>
          </cell>
          <cell r="I354" t="e">
            <v>#N/A</v>
          </cell>
          <cell r="J354" t="e">
            <v>#N/A</v>
          </cell>
          <cell r="K354" t="e">
            <v>#N/A</v>
          </cell>
          <cell r="L354" t="e">
            <v>#N/A</v>
          </cell>
          <cell r="M354" t="e">
            <v>#N/A</v>
          </cell>
          <cell r="N354" t="e">
            <v>#N/A</v>
          </cell>
          <cell r="O354" t="e">
            <v>#N/A</v>
          </cell>
          <cell r="P354" t="e">
            <v>#N/A</v>
          </cell>
        </row>
        <row r="355">
          <cell r="B355" t="e">
            <v>#N/A</v>
          </cell>
          <cell r="C355" t="e">
            <v>#N/A</v>
          </cell>
          <cell r="D355" t="e">
            <v>#N/A</v>
          </cell>
          <cell r="E355" t="e">
            <v>#N/A</v>
          </cell>
          <cell r="F355" t="e">
            <v>#N/A</v>
          </cell>
          <cell r="G355" t="e">
            <v>#N/A</v>
          </cell>
          <cell r="H355" t="e">
            <v>#N/A</v>
          </cell>
          <cell r="I355" t="e">
            <v>#N/A</v>
          </cell>
          <cell r="J355" t="e">
            <v>#N/A</v>
          </cell>
          <cell r="K355" t="e">
            <v>#N/A</v>
          </cell>
          <cell r="L355" t="e">
            <v>#N/A</v>
          </cell>
          <cell r="M355" t="e">
            <v>#N/A</v>
          </cell>
          <cell r="N355" t="e">
            <v>#N/A</v>
          </cell>
          <cell r="O355" t="e">
            <v>#N/A</v>
          </cell>
          <cell r="P355" t="e">
            <v>#N/A</v>
          </cell>
        </row>
        <row r="356">
          <cell r="B356" t="e">
            <v>#N/A</v>
          </cell>
          <cell r="C356" t="e">
            <v>#N/A</v>
          </cell>
          <cell r="D356" t="e">
            <v>#N/A</v>
          </cell>
          <cell r="E356" t="e">
            <v>#N/A</v>
          </cell>
          <cell r="F356" t="e">
            <v>#N/A</v>
          </cell>
          <cell r="G356" t="e">
            <v>#N/A</v>
          </cell>
          <cell r="H356" t="e">
            <v>#N/A</v>
          </cell>
          <cell r="I356" t="e">
            <v>#N/A</v>
          </cell>
          <cell r="J356" t="e">
            <v>#N/A</v>
          </cell>
          <cell r="K356" t="e">
            <v>#N/A</v>
          </cell>
          <cell r="L356" t="e">
            <v>#N/A</v>
          </cell>
          <cell r="M356" t="e">
            <v>#N/A</v>
          </cell>
          <cell r="N356" t="e">
            <v>#N/A</v>
          </cell>
          <cell r="O356" t="e">
            <v>#N/A</v>
          </cell>
          <cell r="P356" t="e">
            <v>#N/A</v>
          </cell>
        </row>
        <row r="357">
          <cell r="B357" t="e">
            <v>#N/A</v>
          </cell>
          <cell r="C357" t="e">
            <v>#N/A</v>
          </cell>
          <cell r="D357" t="e">
            <v>#N/A</v>
          </cell>
          <cell r="E357" t="e">
            <v>#N/A</v>
          </cell>
          <cell r="F357" t="e">
            <v>#N/A</v>
          </cell>
          <cell r="G357" t="e">
            <v>#N/A</v>
          </cell>
          <cell r="H357" t="e">
            <v>#N/A</v>
          </cell>
          <cell r="I357" t="e">
            <v>#N/A</v>
          </cell>
          <cell r="J357" t="e">
            <v>#N/A</v>
          </cell>
          <cell r="K357" t="e">
            <v>#N/A</v>
          </cell>
          <cell r="L357" t="e">
            <v>#N/A</v>
          </cell>
          <cell r="M357" t="e">
            <v>#N/A</v>
          </cell>
          <cell r="N357" t="e">
            <v>#N/A</v>
          </cell>
          <cell r="O357" t="e">
            <v>#N/A</v>
          </cell>
          <cell r="P357" t="e">
            <v>#N/A</v>
          </cell>
        </row>
        <row r="358">
          <cell r="B358" t="e">
            <v>#N/A</v>
          </cell>
          <cell r="C358" t="e">
            <v>#N/A</v>
          </cell>
          <cell r="D358" t="e">
            <v>#N/A</v>
          </cell>
          <cell r="E358" t="e">
            <v>#N/A</v>
          </cell>
          <cell r="F358" t="e">
            <v>#N/A</v>
          </cell>
          <cell r="G358" t="e">
            <v>#N/A</v>
          </cell>
          <cell r="H358" t="e">
            <v>#N/A</v>
          </cell>
          <cell r="I358" t="e">
            <v>#N/A</v>
          </cell>
          <cell r="J358" t="e">
            <v>#N/A</v>
          </cell>
          <cell r="K358" t="e">
            <v>#N/A</v>
          </cell>
          <cell r="L358" t="e">
            <v>#N/A</v>
          </cell>
          <cell r="M358" t="e">
            <v>#N/A</v>
          </cell>
          <cell r="N358" t="e">
            <v>#N/A</v>
          </cell>
          <cell r="O358" t="e">
            <v>#N/A</v>
          </cell>
          <cell r="P358" t="e">
            <v>#N/A</v>
          </cell>
        </row>
        <row r="359">
          <cell r="B359" t="e">
            <v>#N/A</v>
          </cell>
          <cell r="C359" t="e">
            <v>#N/A</v>
          </cell>
          <cell r="D359" t="e">
            <v>#N/A</v>
          </cell>
          <cell r="E359" t="e">
            <v>#N/A</v>
          </cell>
          <cell r="F359" t="e">
            <v>#N/A</v>
          </cell>
          <cell r="G359" t="e">
            <v>#N/A</v>
          </cell>
          <cell r="H359" t="e">
            <v>#N/A</v>
          </cell>
          <cell r="I359" t="e">
            <v>#N/A</v>
          </cell>
          <cell r="J359" t="e">
            <v>#N/A</v>
          </cell>
          <cell r="K359" t="e">
            <v>#N/A</v>
          </cell>
          <cell r="L359" t="e">
            <v>#N/A</v>
          </cell>
          <cell r="M359" t="e">
            <v>#N/A</v>
          </cell>
          <cell r="N359" t="e">
            <v>#N/A</v>
          </cell>
          <cell r="O359" t="e">
            <v>#N/A</v>
          </cell>
          <cell r="P359" t="e">
            <v>#N/A</v>
          </cell>
        </row>
        <row r="360">
          <cell r="B360" t="e">
            <v>#N/A</v>
          </cell>
          <cell r="C360" t="e">
            <v>#N/A</v>
          </cell>
          <cell r="D360" t="e">
            <v>#N/A</v>
          </cell>
          <cell r="E360" t="e">
            <v>#N/A</v>
          </cell>
          <cell r="F360" t="e">
            <v>#N/A</v>
          </cell>
          <cell r="G360" t="e">
            <v>#N/A</v>
          </cell>
          <cell r="H360" t="e">
            <v>#N/A</v>
          </cell>
          <cell r="I360" t="e">
            <v>#N/A</v>
          </cell>
          <cell r="J360" t="e">
            <v>#N/A</v>
          </cell>
          <cell r="K360" t="e">
            <v>#N/A</v>
          </cell>
          <cell r="L360" t="e">
            <v>#N/A</v>
          </cell>
          <cell r="M360" t="e">
            <v>#N/A</v>
          </cell>
          <cell r="N360" t="e">
            <v>#N/A</v>
          </cell>
          <cell r="O360" t="e">
            <v>#N/A</v>
          </cell>
          <cell r="P360" t="e">
            <v>#N/A</v>
          </cell>
        </row>
        <row r="361">
          <cell r="B361" t="e">
            <v>#N/A</v>
          </cell>
          <cell r="C361" t="e">
            <v>#N/A</v>
          </cell>
          <cell r="D361" t="e">
            <v>#N/A</v>
          </cell>
          <cell r="E361" t="e">
            <v>#N/A</v>
          </cell>
          <cell r="F361" t="e">
            <v>#N/A</v>
          </cell>
          <cell r="G361" t="e">
            <v>#N/A</v>
          </cell>
          <cell r="H361" t="e">
            <v>#N/A</v>
          </cell>
          <cell r="I361" t="e">
            <v>#N/A</v>
          </cell>
          <cell r="J361" t="e">
            <v>#N/A</v>
          </cell>
          <cell r="K361" t="e">
            <v>#N/A</v>
          </cell>
          <cell r="L361" t="e">
            <v>#N/A</v>
          </cell>
          <cell r="M361" t="e">
            <v>#N/A</v>
          </cell>
          <cell r="N361" t="e">
            <v>#N/A</v>
          </cell>
          <cell r="O361" t="e">
            <v>#N/A</v>
          </cell>
          <cell r="P361" t="e">
            <v>#N/A</v>
          </cell>
        </row>
        <row r="362">
          <cell r="B362" t="e">
            <v>#N/A</v>
          </cell>
          <cell r="C362" t="e">
            <v>#N/A</v>
          </cell>
          <cell r="D362" t="e">
            <v>#N/A</v>
          </cell>
          <cell r="E362" t="e">
            <v>#N/A</v>
          </cell>
          <cell r="F362" t="e">
            <v>#N/A</v>
          </cell>
          <cell r="G362" t="e">
            <v>#N/A</v>
          </cell>
          <cell r="H362" t="e">
            <v>#N/A</v>
          </cell>
          <cell r="I362" t="e">
            <v>#N/A</v>
          </cell>
          <cell r="J362" t="e">
            <v>#N/A</v>
          </cell>
          <cell r="K362" t="e">
            <v>#N/A</v>
          </cell>
          <cell r="L362" t="e">
            <v>#N/A</v>
          </cell>
          <cell r="M362" t="e">
            <v>#N/A</v>
          </cell>
          <cell r="N362" t="e">
            <v>#N/A</v>
          </cell>
          <cell r="O362" t="e">
            <v>#N/A</v>
          </cell>
          <cell r="P362" t="e">
            <v>#N/A</v>
          </cell>
        </row>
        <row r="363">
          <cell r="B363" t="e">
            <v>#N/A</v>
          </cell>
          <cell r="C363" t="e">
            <v>#N/A</v>
          </cell>
          <cell r="D363" t="e">
            <v>#N/A</v>
          </cell>
          <cell r="E363" t="e">
            <v>#N/A</v>
          </cell>
          <cell r="F363" t="e">
            <v>#N/A</v>
          </cell>
          <cell r="G363" t="e">
            <v>#N/A</v>
          </cell>
          <cell r="H363" t="e">
            <v>#N/A</v>
          </cell>
          <cell r="I363" t="e">
            <v>#N/A</v>
          </cell>
          <cell r="J363" t="e">
            <v>#N/A</v>
          </cell>
          <cell r="K363" t="e">
            <v>#N/A</v>
          </cell>
          <cell r="L363" t="e">
            <v>#N/A</v>
          </cell>
          <cell r="M363" t="e">
            <v>#N/A</v>
          </cell>
          <cell r="N363" t="e">
            <v>#N/A</v>
          </cell>
          <cell r="O363" t="e">
            <v>#N/A</v>
          </cell>
          <cell r="P363" t="e">
            <v>#N/A</v>
          </cell>
        </row>
        <row r="364">
          <cell r="B364" t="e">
            <v>#N/A</v>
          </cell>
          <cell r="C364" t="e">
            <v>#N/A</v>
          </cell>
          <cell r="D364" t="e">
            <v>#N/A</v>
          </cell>
          <cell r="E364" t="e">
            <v>#N/A</v>
          </cell>
          <cell r="F364" t="e">
            <v>#N/A</v>
          </cell>
          <cell r="G364" t="e">
            <v>#N/A</v>
          </cell>
          <cell r="H364" t="e">
            <v>#N/A</v>
          </cell>
          <cell r="I364" t="e">
            <v>#N/A</v>
          </cell>
          <cell r="J364" t="e">
            <v>#N/A</v>
          </cell>
          <cell r="K364" t="e">
            <v>#N/A</v>
          </cell>
          <cell r="L364" t="e">
            <v>#N/A</v>
          </cell>
          <cell r="M364" t="e">
            <v>#N/A</v>
          </cell>
          <cell r="N364" t="e">
            <v>#N/A</v>
          </cell>
          <cell r="O364" t="e">
            <v>#N/A</v>
          </cell>
          <cell r="P364" t="e">
            <v>#N/A</v>
          </cell>
        </row>
        <row r="365">
          <cell r="B365" t="e">
            <v>#N/A</v>
          </cell>
          <cell r="C365" t="e">
            <v>#N/A</v>
          </cell>
          <cell r="D365" t="e">
            <v>#N/A</v>
          </cell>
          <cell r="E365" t="e">
            <v>#N/A</v>
          </cell>
          <cell r="F365" t="e">
            <v>#N/A</v>
          </cell>
          <cell r="G365" t="e">
            <v>#N/A</v>
          </cell>
          <cell r="H365" t="e">
            <v>#N/A</v>
          </cell>
          <cell r="I365" t="e">
            <v>#N/A</v>
          </cell>
          <cell r="J365" t="e">
            <v>#N/A</v>
          </cell>
          <cell r="K365" t="e">
            <v>#N/A</v>
          </cell>
          <cell r="L365" t="e">
            <v>#N/A</v>
          </cell>
          <cell r="M365" t="e">
            <v>#N/A</v>
          </cell>
          <cell r="N365" t="e">
            <v>#N/A</v>
          </cell>
          <cell r="O365" t="e">
            <v>#N/A</v>
          </cell>
          <cell r="P365" t="e">
            <v>#N/A</v>
          </cell>
        </row>
        <row r="366">
          <cell r="B366" t="e">
            <v>#N/A</v>
          </cell>
          <cell r="C366" t="e">
            <v>#N/A</v>
          </cell>
          <cell r="D366" t="e">
            <v>#N/A</v>
          </cell>
          <cell r="E366" t="e">
            <v>#N/A</v>
          </cell>
          <cell r="F366" t="e">
            <v>#N/A</v>
          </cell>
          <cell r="G366" t="e">
            <v>#N/A</v>
          </cell>
          <cell r="H366" t="e">
            <v>#N/A</v>
          </cell>
          <cell r="I366" t="e">
            <v>#N/A</v>
          </cell>
          <cell r="J366" t="e">
            <v>#N/A</v>
          </cell>
          <cell r="K366" t="e">
            <v>#N/A</v>
          </cell>
          <cell r="L366" t="e">
            <v>#N/A</v>
          </cell>
          <cell r="M366" t="e">
            <v>#N/A</v>
          </cell>
          <cell r="N366" t="e">
            <v>#N/A</v>
          </cell>
          <cell r="O366" t="e">
            <v>#N/A</v>
          </cell>
          <cell r="P366" t="e">
            <v>#N/A</v>
          </cell>
        </row>
        <row r="367">
          <cell r="B367" t="e">
            <v>#N/A</v>
          </cell>
          <cell r="C367" t="e">
            <v>#N/A</v>
          </cell>
          <cell r="D367" t="e">
            <v>#N/A</v>
          </cell>
          <cell r="E367" t="e">
            <v>#N/A</v>
          </cell>
          <cell r="F367" t="e">
            <v>#N/A</v>
          </cell>
          <cell r="G367" t="e">
            <v>#N/A</v>
          </cell>
          <cell r="H367" t="e">
            <v>#N/A</v>
          </cell>
          <cell r="I367" t="e">
            <v>#N/A</v>
          </cell>
          <cell r="J367" t="e">
            <v>#N/A</v>
          </cell>
          <cell r="K367" t="e">
            <v>#N/A</v>
          </cell>
          <cell r="L367" t="e">
            <v>#N/A</v>
          </cell>
          <cell r="M367" t="e">
            <v>#N/A</v>
          </cell>
          <cell r="N367" t="e">
            <v>#N/A</v>
          </cell>
          <cell r="O367" t="e">
            <v>#N/A</v>
          </cell>
          <cell r="P367" t="e">
            <v>#N/A</v>
          </cell>
        </row>
        <row r="368">
          <cell r="B368" t="e">
            <v>#N/A</v>
          </cell>
          <cell r="C368" t="e">
            <v>#N/A</v>
          </cell>
          <cell r="D368" t="e">
            <v>#N/A</v>
          </cell>
          <cell r="E368" t="e">
            <v>#N/A</v>
          </cell>
          <cell r="F368" t="e">
            <v>#N/A</v>
          </cell>
          <cell r="G368" t="e">
            <v>#N/A</v>
          </cell>
          <cell r="H368" t="e">
            <v>#N/A</v>
          </cell>
          <cell r="I368" t="e">
            <v>#N/A</v>
          </cell>
          <cell r="J368" t="e">
            <v>#N/A</v>
          </cell>
          <cell r="K368" t="e">
            <v>#N/A</v>
          </cell>
          <cell r="L368" t="e">
            <v>#N/A</v>
          </cell>
          <cell r="M368" t="e">
            <v>#N/A</v>
          </cell>
          <cell r="N368" t="e">
            <v>#N/A</v>
          </cell>
          <cell r="O368" t="e">
            <v>#N/A</v>
          </cell>
          <cell r="P368" t="e">
            <v>#N/A</v>
          </cell>
        </row>
        <row r="369">
          <cell r="B369" t="e">
            <v>#N/A</v>
          </cell>
          <cell r="C369" t="e">
            <v>#N/A</v>
          </cell>
          <cell r="D369" t="e">
            <v>#N/A</v>
          </cell>
          <cell r="E369" t="e">
            <v>#N/A</v>
          </cell>
          <cell r="F369" t="e">
            <v>#N/A</v>
          </cell>
          <cell r="G369" t="e">
            <v>#N/A</v>
          </cell>
          <cell r="H369" t="e">
            <v>#N/A</v>
          </cell>
          <cell r="I369" t="e">
            <v>#N/A</v>
          </cell>
          <cell r="J369" t="e">
            <v>#N/A</v>
          </cell>
          <cell r="K369" t="e">
            <v>#N/A</v>
          </cell>
          <cell r="L369" t="e">
            <v>#N/A</v>
          </cell>
          <cell r="M369" t="e">
            <v>#N/A</v>
          </cell>
          <cell r="N369" t="e">
            <v>#N/A</v>
          </cell>
          <cell r="O369" t="e">
            <v>#N/A</v>
          </cell>
          <cell r="P369" t="e">
            <v>#N/A</v>
          </cell>
        </row>
        <row r="370">
          <cell r="B370" t="e">
            <v>#N/A</v>
          </cell>
          <cell r="C370" t="e">
            <v>#N/A</v>
          </cell>
          <cell r="D370" t="e">
            <v>#N/A</v>
          </cell>
          <cell r="E370" t="e">
            <v>#N/A</v>
          </cell>
          <cell r="F370" t="e">
            <v>#N/A</v>
          </cell>
          <cell r="G370" t="e">
            <v>#N/A</v>
          </cell>
          <cell r="H370" t="e">
            <v>#N/A</v>
          </cell>
          <cell r="I370" t="e">
            <v>#N/A</v>
          </cell>
          <cell r="J370" t="e">
            <v>#N/A</v>
          </cell>
          <cell r="K370" t="e">
            <v>#N/A</v>
          </cell>
          <cell r="L370" t="e">
            <v>#N/A</v>
          </cell>
          <cell r="M370" t="e">
            <v>#N/A</v>
          </cell>
          <cell r="N370" t="e">
            <v>#N/A</v>
          </cell>
          <cell r="O370" t="e">
            <v>#N/A</v>
          </cell>
          <cell r="P370" t="e">
            <v>#N/A</v>
          </cell>
        </row>
        <row r="371">
          <cell r="B371" t="e">
            <v>#N/A</v>
          </cell>
          <cell r="C371" t="e">
            <v>#N/A</v>
          </cell>
          <cell r="D371" t="e">
            <v>#N/A</v>
          </cell>
          <cell r="E371" t="e">
            <v>#N/A</v>
          </cell>
          <cell r="F371" t="e">
            <v>#N/A</v>
          </cell>
          <cell r="G371" t="e">
            <v>#N/A</v>
          </cell>
          <cell r="H371" t="e">
            <v>#N/A</v>
          </cell>
          <cell r="I371" t="e">
            <v>#N/A</v>
          </cell>
          <cell r="J371" t="e">
            <v>#N/A</v>
          </cell>
          <cell r="K371" t="e">
            <v>#N/A</v>
          </cell>
          <cell r="L371" t="e">
            <v>#N/A</v>
          </cell>
          <cell r="M371" t="e">
            <v>#N/A</v>
          </cell>
          <cell r="N371" t="e">
            <v>#N/A</v>
          </cell>
          <cell r="O371" t="e">
            <v>#N/A</v>
          </cell>
          <cell r="P371" t="e">
            <v>#N/A</v>
          </cell>
        </row>
        <row r="372">
          <cell r="B372" t="e">
            <v>#N/A</v>
          </cell>
          <cell r="C372" t="e">
            <v>#N/A</v>
          </cell>
          <cell r="D372" t="e">
            <v>#N/A</v>
          </cell>
          <cell r="E372" t="e">
            <v>#N/A</v>
          </cell>
          <cell r="F372" t="e">
            <v>#N/A</v>
          </cell>
          <cell r="G372" t="e">
            <v>#N/A</v>
          </cell>
          <cell r="H372" t="e">
            <v>#N/A</v>
          </cell>
          <cell r="I372" t="e">
            <v>#N/A</v>
          </cell>
          <cell r="J372" t="e">
            <v>#N/A</v>
          </cell>
          <cell r="K372" t="e">
            <v>#N/A</v>
          </cell>
          <cell r="L372" t="e">
            <v>#N/A</v>
          </cell>
          <cell r="M372" t="e">
            <v>#N/A</v>
          </cell>
          <cell r="N372" t="e">
            <v>#N/A</v>
          </cell>
          <cell r="O372" t="e">
            <v>#N/A</v>
          </cell>
          <cell r="P372" t="e">
            <v>#N/A</v>
          </cell>
        </row>
        <row r="373">
          <cell r="B373" t="e">
            <v>#N/A</v>
          </cell>
          <cell r="C373" t="e">
            <v>#N/A</v>
          </cell>
          <cell r="D373" t="e">
            <v>#N/A</v>
          </cell>
          <cell r="E373" t="e">
            <v>#N/A</v>
          </cell>
          <cell r="F373" t="e">
            <v>#N/A</v>
          </cell>
          <cell r="G373" t="e">
            <v>#N/A</v>
          </cell>
          <cell r="H373" t="e">
            <v>#N/A</v>
          </cell>
          <cell r="I373" t="e">
            <v>#N/A</v>
          </cell>
          <cell r="J373" t="e">
            <v>#N/A</v>
          </cell>
          <cell r="K373" t="e">
            <v>#N/A</v>
          </cell>
          <cell r="L373" t="e">
            <v>#N/A</v>
          </cell>
          <cell r="M373" t="e">
            <v>#N/A</v>
          </cell>
          <cell r="N373" t="e">
            <v>#N/A</v>
          </cell>
          <cell r="O373" t="e">
            <v>#N/A</v>
          </cell>
          <cell r="P373" t="e">
            <v>#N/A</v>
          </cell>
        </row>
        <row r="374">
          <cell r="B374" t="e">
            <v>#N/A</v>
          </cell>
          <cell r="C374" t="e">
            <v>#N/A</v>
          </cell>
          <cell r="D374" t="e">
            <v>#N/A</v>
          </cell>
          <cell r="E374" t="e">
            <v>#N/A</v>
          </cell>
          <cell r="F374" t="e">
            <v>#N/A</v>
          </cell>
          <cell r="G374" t="e">
            <v>#N/A</v>
          </cell>
          <cell r="H374" t="e">
            <v>#N/A</v>
          </cell>
          <cell r="I374" t="e">
            <v>#N/A</v>
          </cell>
          <cell r="J374" t="e">
            <v>#N/A</v>
          </cell>
          <cell r="K374" t="e">
            <v>#N/A</v>
          </cell>
          <cell r="L374" t="e">
            <v>#N/A</v>
          </cell>
          <cell r="M374" t="e">
            <v>#N/A</v>
          </cell>
          <cell r="N374" t="e">
            <v>#N/A</v>
          </cell>
          <cell r="O374" t="e">
            <v>#N/A</v>
          </cell>
          <cell r="P374" t="e">
            <v>#N/A</v>
          </cell>
        </row>
        <row r="375">
          <cell r="B375" t="e">
            <v>#N/A</v>
          </cell>
          <cell r="C375" t="e">
            <v>#N/A</v>
          </cell>
          <cell r="D375" t="e">
            <v>#N/A</v>
          </cell>
          <cell r="E375" t="e">
            <v>#N/A</v>
          </cell>
          <cell r="F375" t="e">
            <v>#N/A</v>
          </cell>
          <cell r="G375" t="e">
            <v>#N/A</v>
          </cell>
          <cell r="H375" t="e">
            <v>#N/A</v>
          </cell>
          <cell r="I375" t="e">
            <v>#N/A</v>
          </cell>
          <cell r="J375" t="e">
            <v>#N/A</v>
          </cell>
          <cell r="K375" t="e">
            <v>#N/A</v>
          </cell>
          <cell r="L375" t="e">
            <v>#N/A</v>
          </cell>
          <cell r="M375" t="e">
            <v>#N/A</v>
          </cell>
          <cell r="N375" t="e">
            <v>#N/A</v>
          </cell>
          <cell r="O375" t="e">
            <v>#N/A</v>
          </cell>
          <cell r="P375" t="e">
            <v>#N/A</v>
          </cell>
        </row>
        <row r="376">
          <cell r="B376" t="e">
            <v>#N/A</v>
          </cell>
          <cell r="C376" t="e">
            <v>#N/A</v>
          </cell>
          <cell r="D376" t="e">
            <v>#N/A</v>
          </cell>
          <cell r="E376" t="e">
            <v>#N/A</v>
          </cell>
          <cell r="F376" t="e">
            <v>#N/A</v>
          </cell>
          <cell r="G376" t="e">
            <v>#N/A</v>
          </cell>
          <cell r="H376" t="e">
            <v>#N/A</v>
          </cell>
          <cell r="I376" t="e">
            <v>#N/A</v>
          </cell>
          <cell r="J376" t="e">
            <v>#N/A</v>
          </cell>
          <cell r="K376" t="e">
            <v>#N/A</v>
          </cell>
          <cell r="L376" t="e">
            <v>#N/A</v>
          </cell>
          <cell r="M376" t="e">
            <v>#N/A</v>
          </cell>
          <cell r="N376" t="e">
            <v>#N/A</v>
          </cell>
          <cell r="O376" t="e">
            <v>#N/A</v>
          </cell>
          <cell r="P376" t="e">
            <v>#N/A</v>
          </cell>
        </row>
        <row r="377">
          <cell r="B377" t="e">
            <v>#N/A</v>
          </cell>
          <cell r="C377" t="e">
            <v>#N/A</v>
          </cell>
          <cell r="D377" t="e">
            <v>#N/A</v>
          </cell>
          <cell r="E377" t="e">
            <v>#N/A</v>
          </cell>
          <cell r="F377" t="e">
            <v>#N/A</v>
          </cell>
          <cell r="G377" t="e">
            <v>#N/A</v>
          </cell>
          <cell r="H377" t="e">
            <v>#N/A</v>
          </cell>
          <cell r="I377" t="e">
            <v>#N/A</v>
          </cell>
          <cell r="J377" t="e">
            <v>#N/A</v>
          </cell>
          <cell r="K377" t="e">
            <v>#N/A</v>
          </cell>
          <cell r="L377" t="e">
            <v>#N/A</v>
          </cell>
          <cell r="M377" t="e">
            <v>#N/A</v>
          </cell>
          <cell r="N377" t="e">
            <v>#N/A</v>
          </cell>
          <cell r="O377" t="e">
            <v>#N/A</v>
          </cell>
          <cell r="P377" t="e">
            <v>#N/A</v>
          </cell>
        </row>
        <row r="378">
          <cell r="B378" t="e">
            <v>#N/A</v>
          </cell>
          <cell r="C378" t="e">
            <v>#N/A</v>
          </cell>
          <cell r="D378" t="e">
            <v>#N/A</v>
          </cell>
          <cell r="E378" t="e">
            <v>#N/A</v>
          </cell>
          <cell r="F378" t="e">
            <v>#N/A</v>
          </cell>
          <cell r="G378" t="e">
            <v>#N/A</v>
          </cell>
          <cell r="H378" t="e">
            <v>#N/A</v>
          </cell>
          <cell r="I378" t="e">
            <v>#N/A</v>
          </cell>
          <cell r="J378" t="e">
            <v>#N/A</v>
          </cell>
          <cell r="K378" t="e">
            <v>#N/A</v>
          </cell>
          <cell r="L378" t="e">
            <v>#N/A</v>
          </cell>
          <cell r="M378" t="e">
            <v>#N/A</v>
          </cell>
          <cell r="N378" t="e">
            <v>#N/A</v>
          </cell>
          <cell r="O378" t="e">
            <v>#N/A</v>
          </cell>
          <cell r="P378" t="e">
            <v>#N/A</v>
          </cell>
        </row>
        <row r="379">
          <cell r="B379" t="e">
            <v>#N/A</v>
          </cell>
          <cell r="C379" t="e">
            <v>#N/A</v>
          </cell>
          <cell r="D379" t="e">
            <v>#N/A</v>
          </cell>
          <cell r="E379" t="e">
            <v>#N/A</v>
          </cell>
          <cell r="F379" t="e">
            <v>#N/A</v>
          </cell>
          <cell r="G379" t="e">
            <v>#N/A</v>
          </cell>
          <cell r="H379" t="e">
            <v>#N/A</v>
          </cell>
          <cell r="I379" t="e">
            <v>#N/A</v>
          </cell>
          <cell r="J379" t="e">
            <v>#N/A</v>
          </cell>
          <cell r="K379" t="e">
            <v>#N/A</v>
          </cell>
          <cell r="L379" t="e">
            <v>#N/A</v>
          </cell>
          <cell r="M379" t="e">
            <v>#N/A</v>
          </cell>
          <cell r="N379" t="e">
            <v>#N/A</v>
          </cell>
          <cell r="O379" t="e">
            <v>#N/A</v>
          </cell>
          <cell r="P379" t="e">
            <v>#N/A</v>
          </cell>
        </row>
        <row r="380">
          <cell r="B380" t="e">
            <v>#N/A</v>
          </cell>
          <cell r="C380" t="e">
            <v>#N/A</v>
          </cell>
          <cell r="D380" t="e">
            <v>#N/A</v>
          </cell>
          <cell r="E380" t="e">
            <v>#N/A</v>
          </cell>
          <cell r="F380" t="e">
            <v>#N/A</v>
          </cell>
          <cell r="G380" t="e">
            <v>#N/A</v>
          </cell>
          <cell r="H380" t="e">
            <v>#N/A</v>
          </cell>
          <cell r="I380" t="e">
            <v>#N/A</v>
          </cell>
          <cell r="J380" t="e">
            <v>#N/A</v>
          </cell>
          <cell r="K380" t="e">
            <v>#N/A</v>
          </cell>
          <cell r="L380" t="e">
            <v>#N/A</v>
          </cell>
          <cell r="M380" t="e">
            <v>#N/A</v>
          </cell>
          <cell r="N380" t="e">
            <v>#N/A</v>
          </cell>
          <cell r="O380" t="e">
            <v>#N/A</v>
          </cell>
          <cell r="P380" t="e">
            <v>#N/A</v>
          </cell>
        </row>
        <row r="381">
          <cell r="B381" t="e">
            <v>#N/A</v>
          </cell>
          <cell r="C381" t="e">
            <v>#N/A</v>
          </cell>
          <cell r="D381" t="e">
            <v>#N/A</v>
          </cell>
          <cell r="E381" t="e">
            <v>#N/A</v>
          </cell>
          <cell r="F381" t="e">
            <v>#N/A</v>
          </cell>
          <cell r="G381" t="e">
            <v>#N/A</v>
          </cell>
          <cell r="H381" t="e">
            <v>#N/A</v>
          </cell>
          <cell r="I381" t="e">
            <v>#N/A</v>
          </cell>
          <cell r="J381" t="e">
            <v>#N/A</v>
          </cell>
          <cell r="K381" t="e">
            <v>#N/A</v>
          </cell>
          <cell r="L381" t="e">
            <v>#N/A</v>
          </cell>
          <cell r="M381" t="e">
            <v>#N/A</v>
          </cell>
          <cell r="N381" t="e">
            <v>#N/A</v>
          </cell>
          <cell r="O381" t="e">
            <v>#N/A</v>
          </cell>
          <cell r="P381" t="e">
            <v>#N/A</v>
          </cell>
        </row>
        <row r="382">
          <cell r="B382" t="e">
            <v>#N/A</v>
          </cell>
          <cell r="C382" t="e">
            <v>#N/A</v>
          </cell>
          <cell r="D382" t="e">
            <v>#N/A</v>
          </cell>
          <cell r="E382" t="e">
            <v>#N/A</v>
          </cell>
          <cell r="F382" t="e">
            <v>#N/A</v>
          </cell>
          <cell r="G382" t="e">
            <v>#N/A</v>
          </cell>
          <cell r="H382" t="e">
            <v>#N/A</v>
          </cell>
          <cell r="I382" t="e">
            <v>#N/A</v>
          </cell>
          <cell r="J382" t="e">
            <v>#N/A</v>
          </cell>
          <cell r="K382" t="e">
            <v>#N/A</v>
          </cell>
          <cell r="L382" t="e">
            <v>#N/A</v>
          </cell>
          <cell r="M382" t="e">
            <v>#N/A</v>
          </cell>
          <cell r="N382" t="e">
            <v>#N/A</v>
          </cell>
          <cell r="O382" t="e">
            <v>#N/A</v>
          </cell>
          <cell r="P382" t="e">
            <v>#N/A</v>
          </cell>
        </row>
        <row r="383">
          <cell r="B383" t="e">
            <v>#N/A</v>
          </cell>
          <cell r="C383" t="e">
            <v>#N/A</v>
          </cell>
          <cell r="D383" t="e">
            <v>#N/A</v>
          </cell>
          <cell r="E383" t="e">
            <v>#N/A</v>
          </cell>
          <cell r="F383" t="e">
            <v>#N/A</v>
          </cell>
          <cell r="G383" t="e">
            <v>#N/A</v>
          </cell>
          <cell r="H383" t="e">
            <v>#N/A</v>
          </cell>
          <cell r="I383" t="e">
            <v>#N/A</v>
          </cell>
          <cell r="J383" t="e">
            <v>#N/A</v>
          </cell>
          <cell r="K383" t="e">
            <v>#N/A</v>
          </cell>
          <cell r="L383" t="e">
            <v>#N/A</v>
          </cell>
          <cell r="M383" t="e">
            <v>#N/A</v>
          </cell>
          <cell r="N383" t="e">
            <v>#N/A</v>
          </cell>
          <cell r="O383" t="e">
            <v>#N/A</v>
          </cell>
          <cell r="P383" t="e">
            <v>#N/A</v>
          </cell>
        </row>
        <row r="384">
          <cell r="B384" t="e">
            <v>#N/A</v>
          </cell>
          <cell r="C384" t="e">
            <v>#N/A</v>
          </cell>
          <cell r="D384" t="e">
            <v>#N/A</v>
          </cell>
          <cell r="E384" t="e">
            <v>#N/A</v>
          </cell>
          <cell r="F384" t="e">
            <v>#N/A</v>
          </cell>
          <cell r="G384" t="e">
            <v>#N/A</v>
          </cell>
          <cell r="H384" t="e">
            <v>#N/A</v>
          </cell>
          <cell r="I384" t="e">
            <v>#N/A</v>
          </cell>
          <cell r="J384" t="e">
            <v>#N/A</v>
          </cell>
          <cell r="K384" t="e">
            <v>#N/A</v>
          </cell>
          <cell r="L384" t="e">
            <v>#N/A</v>
          </cell>
          <cell r="M384" t="e">
            <v>#N/A</v>
          </cell>
          <cell r="N384" t="e">
            <v>#N/A</v>
          </cell>
          <cell r="O384" t="e">
            <v>#N/A</v>
          </cell>
          <cell r="P384" t="e">
            <v>#N/A</v>
          </cell>
        </row>
        <row r="385">
          <cell r="B385" t="e">
            <v>#N/A</v>
          </cell>
          <cell r="C385" t="e">
            <v>#N/A</v>
          </cell>
          <cell r="D385" t="e">
            <v>#N/A</v>
          </cell>
          <cell r="E385" t="e">
            <v>#N/A</v>
          </cell>
          <cell r="F385" t="e">
            <v>#N/A</v>
          </cell>
          <cell r="G385" t="e">
            <v>#N/A</v>
          </cell>
          <cell r="H385" t="e">
            <v>#N/A</v>
          </cell>
          <cell r="I385" t="e">
            <v>#N/A</v>
          </cell>
          <cell r="J385" t="e">
            <v>#N/A</v>
          </cell>
          <cell r="K385" t="e">
            <v>#N/A</v>
          </cell>
          <cell r="L385" t="e">
            <v>#N/A</v>
          </cell>
          <cell r="M385" t="e">
            <v>#N/A</v>
          </cell>
          <cell r="N385" t="e">
            <v>#N/A</v>
          </cell>
          <cell r="O385" t="e">
            <v>#N/A</v>
          </cell>
          <cell r="P385" t="e">
            <v>#N/A</v>
          </cell>
        </row>
        <row r="386">
          <cell r="B386" t="e">
            <v>#N/A</v>
          </cell>
          <cell r="C386" t="e">
            <v>#N/A</v>
          </cell>
          <cell r="D386" t="e">
            <v>#N/A</v>
          </cell>
          <cell r="E386" t="e">
            <v>#N/A</v>
          </cell>
          <cell r="F386" t="e">
            <v>#N/A</v>
          </cell>
          <cell r="G386" t="e">
            <v>#N/A</v>
          </cell>
          <cell r="H386" t="e">
            <v>#N/A</v>
          </cell>
          <cell r="I386" t="e">
            <v>#N/A</v>
          </cell>
          <cell r="J386" t="e">
            <v>#N/A</v>
          </cell>
          <cell r="K386" t="e">
            <v>#N/A</v>
          </cell>
          <cell r="L386" t="e">
            <v>#N/A</v>
          </cell>
          <cell r="M386" t="e">
            <v>#N/A</v>
          </cell>
          <cell r="N386" t="e">
            <v>#N/A</v>
          </cell>
          <cell r="O386" t="e">
            <v>#N/A</v>
          </cell>
          <cell r="P386" t="e">
            <v>#N/A</v>
          </cell>
        </row>
        <row r="387">
          <cell r="B387" t="e">
            <v>#N/A</v>
          </cell>
          <cell r="C387" t="e">
            <v>#N/A</v>
          </cell>
          <cell r="D387" t="e">
            <v>#N/A</v>
          </cell>
          <cell r="E387" t="e">
            <v>#N/A</v>
          </cell>
          <cell r="F387" t="e">
            <v>#N/A</v>
          </cell>
          <cell r="G387" t="e">
            <v>#N/A</v>
          </cell>
          <cell r="H387" t="e">
            <v>#N/A</v>
          </cell>
          <cell r="I387" t="e">
            <v>#N/A</v>
          </cell>
          <cell r="J387" t="e">
            <v>#N/A</v>
          </cell>
          <cell r="K387" t="e">
            <v>#N/A</v>
          </cell>
          <cell r="L387" t="e">
            <v>#N/A</v>
          </cell>
          <cell r="M387" t="e">
            <v>#N/A</v>
          </cell>
          <cell r="N387" t="e">
            <v>#N/A</v>
          </cell>
          <cell r="O387" t="e">
            <v>#N/A</v>
          </cell>
          <cell r="P387" t="e">
            <v>#N/A</v>
          </cell>
        </row>
        <row r="388">
          <cell r="B388" t="e">
            <v>#N/A</v>
          </cell>
          <cell r="C388" t="e">
            <v>#N/A</v>
          </cell>
          <cell r="D388" t="e">
            <v>#N/A</v>
          </cell>
          <cell r="E388" t="e">
            <v>#N/A</v>
          </cell>
          <cell r="F388" t="e">
            <v>#N/A</v>
          </cell>
          <cell r="G388" t="e">
            <v>#N/A</v>
          </cell>
          <cell r="H388" t="e">
            <v>#N/A</v>
          </cell>
          <cell r="I388" t="e">
            <v>#N/A</v>
          </cell>
          <cell r="J388" t="e">
            <v>#N/A</v>
          </cell>
          <cell r="K388" t="e">
            <v>#N/A</v>
          </cell>
          <cell r="L388" t="e">
            <v>#N/A</v>
          </cell>
          <cell r="M388" t="e">
            <v>#N/A</v>
          </cell>
          <cell r="N388" t="e">
            <v>#N/A</v>
          </cell>
          <cell r="O388" t="e">
            <v>#N/A</v>
          </cell>
          <cell r="P388" t="e">
            <v>#N/A</v>
          </cell>
        </row>
        <row r="389">
          <cell r="B389" t="e">
            <v>#N/A</v>
          </cell>
          <cell r="C389" t="e">
            <v>#N/A</v>
          </cell>
          <cell r="D389" t="e">
            <v>#N/A</v>
          </cell>
          <cell r="E389" t="e">
            <v>#N/A</v>
          </cell>
          <cell r="F389" t="e">
            <v>#N/A</v>
          </cell>
          <cell r="G389" t="e">
            <v>#N/A</v>
          </cell>
          <cell r="H389" t="e">
            <v>#N/A</v>
          </cell>
          <cell r="I389" t="e">
            <v>#N/A</v>
          </cell>
          <cell r="J389" t="e">
            <v>#N/A</v>
          </cell>
          <cell r="K389" t="e">
            <v>#N/A</v>
          </cell>
          <cell r="L389" t="e">
            <v>#N/A</v>
          </cell>
          <cell r="M389" t="e">
            <v>#N/A</v>
          </cell>
          <cell r="N389" t="e">
            <v>#N/A</v>
          </cell>
          <cell r="O389" t="e">
            <v>#N/A</v>
          </cell>
          <cell r="P389" t="e">
            <v>#N/A</v>
          </cell>
        </row>
        <row r="390">
          <cell r="B390" t="e">
            <v>#N/A</v>
          </cell>
          <cell r="C390" t="e">
            <v>#N/A</v>
          </cell>
          <cell r="D390" t="e">
            <v>#N/A</v>
          </cell>
          <cell r="E390" t="e">
            <v>#N/A</v>
          </cell>
          <cell r="F390" t="e">
            <v>#N/A</v>
          </cell>
          <cell r="G390" t="e">
            <v>#N/A</v>
          </cell>
          <cell r="H390" t="e">
            <v>#N/A</v>
          </cell>
          <cell r="I390" t="e">
            <v>#N/A</v>
          </cell>
          <cell r="J390" t="e">
            <v>#N/A</v>
          </cell>
          <cell r="K390" t="e">
            <v>#N/A</v>
          </cell>
          <cell r="L390" t="e">
            <v>#N/A</v>
          </cell>
          <cell r="M390" t="e">
            <v>#N/A</v>
          </cell>
          <cell r="N390" t="e">
            <v>#N/A</v>
          </cell>
          <cell r="O390" t="e">
            <v>#N/A</v>
          </cell>
          <cell r="P390" t="e">
            <v>#N/A</v>
          </cell>
        </row>
        <row r="391">
          <cell r="B391" t="e">
            <v>#N/A</v>
          </cell>
          <cell r="C391" t="e">
            <v>#N/A</v>
          </cell>
          <cell r="D391" t="e">
            <v>#N/A</v>
          </cell>
          <cell r="E391" t="e">
            <v>#N/A</v>
          </cell>
          <cell r="F391" t="e">
            <v>#N/A</v>
          </cell>
          <cell r="G391" t="e">
            <v>#N/A</v>
          </cell>
          <cell r="H391" t="e">
            <v>#N/A</v>
          </cell>
          <cell r="I391" t="e">
            <v>#N/A</v>
          </cell>
          <cell r="J391" t="e">
            <v>#N/A</v>
          </cell>
          <cell r="K391" t="e">
            <v>#N/A</v>
          </cell>
          <cell r="L391" t="e">
            <v>#N/A</v>
          </cell>
          <cell r="M391" t="e">
            <v>#N/A</v>
          </cell>
          <cell r="N391" t="e">
            <v>#N/A</v>
          </cell>
          <cell r="O391" t="e">
            <v>#N/A</v>
          </cell>
          <cell r="P391" t="e">
            <v>#N/A</v>
          </cell>
        </row>
        <row r="392">
          <cell r="B392" t="e">
            <v>#N/A</v>
          </cell>
          <cell r="C392" t="e">
            <v>#N/A</v>
          </cell>
          <cell r="D392" t="e">
            <v>#N/A</v>
          </cell>
          <cell r="E392" t="e">
            <v>#N/A</v>
          </cell>
          <cell r="F392" t="e">
            <v>#N/A</v>
          </cell>
          <cell r="G392" t="e">
            <v>#N/A</v>
          </cell>
          <cell r="H392" t="e">
            <v>#N/A</v>
          </cell>
          <cell r="I392" t="e">
            <v>#N/A</v>
          </cell>
          <cell r="J392" t="e">
            <v>#N/A</v>
          </cell>
          <cell r="K392" t="e">
            <v>#N/A</v>
          </cell>
          <cell r="L392" t="e">
            <v>#N/A</v>
          </cell>
          <cell r="M392" t="e">
            <v>#N/A</v>
          </cell>
          <cell r="N392" t="e">
            <v>#N/A</v>
          </cell>
          <cell r="O392" t="e">
            <v>#N/A</v>
          </cell>
          <cell r="P392" t="e">
            <v>#N/A</v>
          </cell>
        </row>
        <row r="393">
          <cell r="B393" t="e">
            <v>#N/A</v>
          </cell>
          <cell r="C393" t="e">
            <v>#N/A</v>
          </cell>
          <cell r="D393" t="e">
            <v>#N/A</v>
          </cell>
          <cell r="E393" t="e">
            <v>#N/A</v>
          </cell>
          <cell r="F393" t="e">
            <v>#N/A</v>
          </cell>
          <cell r="G393" t="e">
            <v>#N/A</v>
          </cell>
          <cell r="H393" t="e">
            <v>#N/A</v>
          </cell>
          <cell r="I393" t="e">
            <v>#N/A</v>
          </cell>
          <cell r="J393" t="e">
            <v>#N/A</v>
          </cell>
          <cell r="K393" t="e">
            <v>#N/A</v>
          </cell>
          <cell r="L393" t="e">
            <v>#N/A</v>
          </cell>
          <cell r="M393" t="e">
            <v>#N/A</v>
          </cell>
          <cell r="N393" t="e">
            <v>#N/A</v>
          </cell>
          <cell r="O393" t="e">
            <v>#N/A</v>
          </cell>
          <cell r="P393" t="e">
            <v>#N/A</v>
          </cell>
        </row>
        <row r="394">
          <cell r="B394" t="e">
            <v>#N/A</v>
          </cell>
          <cell r="C394" t="e">
            <v>#N/A</v>
          </cell>
          <cell r="D394" t="e">
            <v>#N/A</v>
          </cell>
          <cell r="E394" t="e">
            <v>#N/A</v>
          </cell>
          <cell r="F394" t="e">
            <v>#N/A</v>
          </cell>
          <cell r="G394" t="e">
            <v>#N/A</v>
          </cell>
          <cell r="H394" t="e">
            <v>#N/A</v>
          </cell>
          <cell r="I394" t="e">
            <v>#N/A</v>
          </cell>
          <cell r="J394" t="e">
            <v>#N/A</v>
          </cell>
          <cell r="K394" t="e">
            <v>#N/A</v>
          </cell>
          <cell r="L394" t="e">
            <v>#N/A</v>
          </cell>
          <cell r="M394" t="e">
            <v>#N/A</v>
          </cell>
          <cell r="N394" t="e">
            <v>#N/A</v>
          </cell>
          <cell r="O394" t="e">
            <v>#N/A</v>
          </cell>
          <cell r="P394" t="e">
            <v>#N/A</v>
          </cell>
        </row>
        <row r="395">
          <cell r="B395" t="e">
            <v>#N/A</v>
          </cell>
          <cell r="C395" t="e">
            <v>#N/A</v>
          </cell>
          <cell r="D395" t="e">
            <v>#N/A</v>
          </cell>
          <cell r="E395" t="e">
            <v>#N/A</v>
          </cell>
          <cell r="F395" t="e">
            <v>#N/A</v>
          </cell>
          <cell r="G395" t="e">
            <v>#N/A</v>
          </cell>
          <cell r="H395" t="e">
            <v>#N/A</v>
          </cell>
          <cell r="I395" t="e">
            <v>#N/A</v>
          </cell>
          <cell r="J395" t="e">
            <v>#N/A</v>
          </cell>
          <cell r="K395" t="e">
            <v>#N/A</v>
          </cell>
          <cell r="L395" t="e">
            <v>#N/A</v>
          </cell>
          <cell r="M395" t="e">
            <v>#N/A</v>
          </cell>
          <cell r="N395" t="e">
            <v>#N/A</v>
          </cell>
          <cell r="O395" t="e">
            <v>#N/A</v>
          </cell>
          <cell r="P395" t="e">
            <v>#N/A</v>
          </cell>
        </row>
        <row r="396">
          <cell r="B396" t="e">
            <v>#N/A</v>
          </cell>
          <cell r="C396" t="e">
            <v>#N/A</v>
          </cell>
          <cell r="D396" t="e">
            <v>#N/A</v>
          </cell>
          <cell r="E396" t="e">
            <v>#N/A</v>
          </cell>
          <cell r="F396" t="e">
            <v>#N/A</v>
          </cell>
          <cell r="G396" t="e">
            <v>#N/A</v>
          </cell>
          <cell r="H396" t="e">
            <v>#N/A</v>
          </cell>
          <cell r="I396" t="e">
            <v>#N/A</v>
          </cell>
          <cell r="J396" t="e">
            <v>#N/A</v>
          </cell>
          <cell r="K396" t="e">
            <v>#N/A</v>
          </cell>
          <cell r="L396" t="e">
            <v>#N/A</v>
          </cell>
          <cell r="M396" t="e">
            <v>#N/A</v>
          </cell>
          <cell r="N396" t="e">
            <v>#N/A</v>
          </cell>
          <cell r="O396" t="e">
            <v>#N/A</v>
          </cell>
          <cell r="P396" t="e">
            <v>#N/A</v>
          </cell>
        </row>
        <row r="397">
          <cell r="B397" t="e">
            <v>#N/A</v>
          </cell>
          <cell r="C397" t="e">
            <v>#N/A</v>
          </cell>
          <cell r="D397" t="e">
            <v>#N/A</v>
          </cell>
          <cell r="E397" t="e">
            <v>#N/A</v>
          </cell>
          <cell r="F397" t="e">
            <v>#N/A</v>
          </cell>
          <cell r="G397" t="e">
            <v>#N/A</v>
          </cell>
          <cell r="H397" t="e">
            <v>#N/A</v>
          </cell>
          <cell r="I397" t="e">
            <v>#N/A</v>
          </cell>
          <cell r="J397" t="e">
            <v>#N/A</v>
          </cell>
          <cell r="K397" t="e">
            <v>#N/A</v>
          </cell>
          <cell r="L397" t="e">
            <v>#N/A</v>
          </cell>
          <cell r="M397" t="e">
            <v>#N/A</v>
          </cell>
          <cell r="N397" t="e">
            <v>#N/A</v>
          </cell>
          <cell r="O397" t="e">
            <v>#N/A</v>
          </cell>
          <cell r="P397" t="e">
            <v>#N/A</v>
          </cell>
        </row>
        <row r="398">
          <cell r="B398" t="e">
            <v>#N/A</v>
          </cell>
          <cell r="C398" t="e">
            <v>#N/A</v>
          </cell>
          <cell r="D398" t="e">
            <v>#N/A</v>
          </cell>
          <cell r="E398" t="e">
            <v>#N/A</v>
          </cell>
          <cell r="F398" t="e">
            <v>#N/A</v>
          </cell>
          <cell r="G398" t="e">
            <v>#N/A</v>
          </cell>
          <cell r="H398" t="e">
            <v>#N/A</v>
          </cell>
          <cell r="I398" t="e">
            <v>#N/A</v>
          </cell>
          <cell r="J398" t="e">
            <v>#N/A</v>
          </cell>
          <cell r="K398" t="e">
            <v>#N/A</v>
          </cell>
          <cell r="L398" t="e">
            <v>#N/A</v>
          </cell>
          <cell r="M398" t="e">
            <v>#N/A</v>
          </cell>
          <cell r="N398" t="e">
            <v>#N/A</v>
          </cell>
          <cell r="O398" t="e">
            <v>#N/A</v>
          </cell>
          <cell r="P398" t="e">
            <v>#N/A</v>
          </cell>
        </row>
        <row r="399">
          <cell r="B399" t="e">
            <v>#N/A</v>
          </cell>
          <cell r="C399" t="e">
            <v>#N/A</v>
          </cell>
          <cell r="D399" t="e">
            <v>#N/A</v>
          </cell>
          <cell r="E399" t="e">
            <v>#N/A</v>
          </cell>
          <cell r="F399" t="e">
            <v>#N/A</v>
          </cell>
          <cell r="G399" t="e">
            <v>#N/A</v>
          </cell>
          <cell r="H399" t="e">
            <v>#N/A</v>
          </cell>
          <cell r="I399" t="e">
            <v>#N/A</v>
          </cell>
          <cell r="J399" t="e">
            <v>#N/A</v>
          </cell>
          <cell r="K399" t="e">
            <v>#N/A</v>
          </cell>
          <cell r="L399" t="e">
            <v>#N/A</v>
          </cell>
          <cell r="M399" t="e">
            <v>#N/A</v>
          </cell>
          <cell r="N399" t="e">
            <v>#N/A</v>
          </cell>
          <cell r="O399" t="e">
            <v>#N/A</v>
          </cell>
          <cell r="P399" t="e">
            <v>#N/A</v>
          </cell>
        </row>
        <row r="400">
          <cell r="B400" t="e">
            <v>#N/A</v>
          </cell>
          <cell r="C400" t="e">
            <v>#N/A</v>
          </cell>
          <cell r="D400" t="e">
            <v>#N/A</v>
          </cell>
          <cell r="E400" t="e">
            <v>#N/A</v>
          </cell>
          <cell r="F400" t="e">
            <v>#N/A</v>
          </cell>
          <cell r="G400" t="e">
            <v>#N/A</v>
          </cell>
          <cell r="H400" t="e">
            <v>#N/A</v>
          </cell>
          <cell r="I400" t="e">
            <v>#N/A</v>
          </cell>
          <cell r="J400" t="e">
            <v>#N/A</v>
          </cell>
          <cell r="K400" t="e">
            <v>#N/A</v>
          </cell>
          <cell r="L400" t="e">
            <v>#N/A</v>
          </cell>
          <cell r="M400" t="e">
            <v>#N/A</v>
          </cell>
          <cell r="N400" t="e">
            <v>#N/A</v>
          </cell>
          <cell r="O400" t="e">
            <v>#N/A</v>
          </cell>
          <cell r="P400" t="e">
            <v>#N/A</v>
          </cell>
        </row>
        <row r="401">
          <cell r="B401" t="e">
            <v>#N/A</v>
          </cell>
          <cell r="C401" t="e">
            <v>#N/A</v>
          </cell>
          <cell r="D401" t="e">
            <v>#N/A</v>
          </cell>
          <cell r="E401" t="e">
            <v>#N/A</v>
          </cell>
          <cell r="F401" t="e">
            <v>#N/A</v>
          </cell>
          <cell r="G401" t="e">
            <v>#N/A</v>
          </cell>
          <cell r="H401" t="e">
            <v>#N/A</v>
          </cell>
          <cell r="I401" t="e">
            <v>#N/A</v>
          </cell>
          <cell r="J401" t="e">
            <v>#N/A</v>
          </cell>
          <cell r="K401" t="e">
            <v>#N/A</v>
          </cell>
          <cell r="L401" t="e">
            <v>#N/A</v>
          </cell>
          <cell r="M401" t="e">
            <v>#N/A</v>
          </cell>
          <cell r="N401" t="e">
            <v>#N/A</v>
          </cell>
          <cell r="O401" t="e">
            <v>#N/A</v>
          </cell>
          <cell r="P401" t="e">
            <v>#N/A</v>
          </cell>
        </row>
        <row r="402">
          <cell r="B402" t="e">
            <v>#N/A</v>
          </cell>
          <cell r="C402" t="e">
            <v>#N/A</v>
          </cell>
          <cell r="D402" t="e">
            <v>#N/A</v>
          </cell>
          <cell r="E402" t="e">
            <v>#N/A</v>
          </cell>
          <cell r="F402" t="e">
            <v>#N/A</v>
          </cell>
          <cell r="G402" t="e">
            <v>#N/A</v>
          </cell>
          <cell r="H402" t="e">
            <v>#N/A</v>
          </cell>
          <cell r="I402" t="e">
            <v>#N/A</v>
          </cell>
          <cell r="J402" t="e">
            <v>#N/A</v>
          </cell>
          <cell r="K402" t="e">
            <v>#N/A</v>
          </cell>
          <cell r="L402" t="e">
            <v>#N/A</v>
          </cell>
          <cell r="M402" t="e">
            <v>#N/A</v>
          </cell>
          <cell r="N402" t="e">
            <v>#N/A</v>
          </cell>
          <cell r="O402" t="e">
            <v>#N/A</v>
          </cell>
          <cell r="P402" t="e">
            <v>#N/A</v>
          </cell>
        </row>
        <row r="403">
          <cell r="B403" t="e">
            <v>#N/A</v>
          </cell>
          <cell r="C403" t="e">
            <v>#N/A</v>
          </cell>
          <cell r="D403" t="e">
            <v>#N/A</v>
          </cell>
          <cell r="E403" t="e">
            <v>#N/A</v>
          </cell>
          <cell r="F403" t="e">
            <v>#N/A</v>
          </cell>
          <cell r="G403" t="e">
            <v>#N/A</v>
          </cell>
          <cell r="H403" t="e">
            <v>#N/A</v>
          </cell>
          <cell r="I403" t="e">
            <v>#N/A</v>
          </cell>
          <cell r="J403" t="e">
            <v>#N/A</v>
          </cell>
          <cell r="K403" t="e">
            <v>#N/A</v>
          </cell>
          <cell r="L403" t="e">
            <v>#N/A</v>
          </cell>
          <cell r="M403" t="e">
            <v>#N/A</v>
          </cell>
          <cell r="N403" t="e">
            <v>#N/A</v>
          </cell>
          <cell r="O403" t="e">
            <v>#N/A</v>
          </cell>
          <cell r="P403" t="e">
            <v>#N/A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 displayName="Tabel1" ref="A15:L604" totalsRowShown="0" headerRowDxfId="13" dataDxfId="12">
  <autoFilter ref="A15:L604" xr:uid="{00000000-0009-0000-0100-000001000000}"/>
  <tableColumns count="12">
    <tableColumn id="1" xr3:uid="{00000000-0010-0000-0000-000001000000}" name="Product" dataDxfId="11"/>
    <tableColumn id="2" xr3:uid="{00000000-0010-0000-0000-000002000000}" name="Supplier" dataDxfId="10"/>
    <tableColumn id="3" xr3:uid="{00000000-0010-0000-0000-000003000000}" name="Consumption [kg]" dataDxfId="9"/>
    <tableColumn id="14" xr3:uid="{00000000-0010-0000-0000-00000E000000}" name="Ecolabelled? [Licence number]" dataDxfId="8"/>
    <tableColumn id="18" xr3:uid="{682D53B4-A023-4C0E-B0BB-BCB956962992}" name="Note" dataDxfId="7"/>
    <tableColumn id="4" xr3:uid="{00000000-0010-0000-0000-000004000000}" name="ID#" dataDxfId="6"/>
    <tableColumn id="15" xr3:uid="{00000000-0010-0000-0000-00000F000000}" name="Name lookup" dataDxfId="5">
      <calculatedColumnFormula>IF(Tabel1[[#This Row],[ID'#]]="","",+VLOOKUP(Tabel1[[#This Row],[ID'#]],'[1]Product overview'!$B:$P,2,FALSE))</calculatedColumnFormula>
    </tableColumn>
    <tableColumn id="5" xr3:uid="{00000000-0010-0000-0000-000005000000}" name="Status" dataDxfId="4">
      <calculatedColumnFormula>IF(Tabel1[[#This Row],[ID'#]]="","",+VLOOKUP(Tabel1[[#This Row],[ID'#]],'[1]Product overview'!$B:$P,5,FALSE))</calculatedColumnFormula>
    </tableColumn>
    <tableColumn id="8" xr3:uid="{00000000-0010-0000-0000-000008000000}" name="Cl" dataDxfId="3">
      <calculatedColumnFormula>IF(Tabel1[[#This Row],[ID'#]]="","",+VLOOKUP(Tabel1[[#This Row],[ID'#]],'[1]Product overview'!$B:$P,10,FALSE))</calculatedColumnFormula>
    </tableColumn>
    <tableColumn id="11" xr3:uid="{00000000-0010-0000-0000-00000B000000}" name="May be excluded in calculation of O18?" dataDxfId="2">
      <calculatedColumnFormula>IF(Tabel1[[#This Row],[ID'#]]="","",+VLOOKUP(Tabel1[[#This Row],[ID'#]],'[1]Product overview'!$B:$P,13,FALSE))</calculatedColumnFormula>
    </tableColumn>
    <tableColumn id="12" xr3:uid="{00000000-0010-0000-0000-00000C000000}" name="Ecolabelled?" dataDxfId="1">
      <calculatedColumnFormula>IF(Tabel1[[#This Row],[ID'#]]="","",+VLOOKUP(Tabel1[[#This Row],[ID'#]],'[1]Product overview'!$B:$P,14,FALSE))</calculatedColumnFormula>
    </tableColumn>
    <tableColumn id="13" xr3:uid="{00000000-0010-0000-0000-00000D000000}" name="Licence no." dataDxfId="0">
      <calculatedColumnFormula>IF(Tabel1[[#This Row],[ID'#]]="","",+VLOOKUP(Tabel1[[#This Row],[ID'#]],'[1]Product overview'!$B:$P,15,FALSE))</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9"/>
  <sheetViews>
    <sheetView showGridLines="0" workbookViewId="0">
      <selection activeCell="AC19" sqref="AC19"/>
    </sheetView>
  </sheetViews>
  <sheetFormatPr defaultColWidth="9.140625" defaultRowHeight="12.6"/>
  <cols>
    <col min="1" max="2" width="4.42578125" style="1" customWidth="1"/>
    <col min="3" max="3" width="49.5703125" style="2" customWidth="1"/>
    <col min="4" max="4" width="40.85546875" style="2" customWidth="1"/>
    <col min="5" max="5" width="18.5703125" style="2" customWidth="1"/>
    <col min="6" max="6" width="13.5703125" style="2" customWidth="1"/>
    <col min="7" max="7" width="19.140625" style="2" customWidth="1"/>
    <col min="8" max="9" width="9.140625" style="2" customWidth="1"/>
    <col min="10" max="14" width="9.140625" style="2" hidden="1" customWidth="1"/>
    <col min="15" max="15" width="0" style="2" hidden="1" customWidth="1"/>
    <col min="16" max="16" width="9.140625" style="2" hidden="1" customWidth="1"/>
    <col min="17" max="17" width="41" style="2" hidden="1" customWidth="1"/>
    <col min="18" max="18" width="52.85546875" style="2" hidden="1" customWidth="1"/>
    <col min="19" max="19" width="57.5703125" style="2" hidden="1" customWidth="1"/>
    <col min="20" max="20" width="46.140625" style="2" hidden="1" customWidth="1"/>
    <col min="21" max="24" width="41" style="2" hidden="1" customWidth="1"/>
    <col min="25" max="25" width="64.42578125" style="2" hidden="1" customWidth="1"/>
    <col min="26" max="26" width="55.140625" style="2" hidden="1" customWidth="1"/>
    <col min="27" max="16384" width="9.140625" style="2"/>
  </cols>
  <sheetData>
    <row r="1" spans="1:26" s="121" customFormat="1" ht="6" customHeight="1">
      <c r="A1" s="131"/>
      <c r="B1" s="131"/>
    </row>
    <row r="2" spans="1:26" s="121" customFormat="1" ht="15.95" customHeight="1">
      <c r="A2" s="131"/>
      <c r="B2" s="131"/>
      <c r="C2" s="132" t="s">
        <v>0</v>
      </c>
    </row>
    <row r="3" spans="1:26" s="121" customFormat="1" ht="12.95">
      <c r="A3" s="131"/>
      <c r="B3" s="131"/>
      <c r="C3" s="133" t="s">
        <v>1</v>
      </c>
      <c r="D3" s="134" t="s">
        <v>2</v>
      </c>
      <c r="P3" s="121" t="s">
        <v>3</v>
      </c>
    </row>
    <row r="4" spans="1:26" s="121" customFormat="1" ht="12.6" customHeight="1">
      <c r="A4" s="131"/>
      <c r="B4" s="131"/>
      <c r="C4" s="146" t="s">
        <v>4</v>
      </c>
      <c r="D4" s="121" t="s">
        <v>5</v>
      </c>
      <c r="J4" s="121" t="s">
        <v>6</v>
      </c>
      <c r="P4" s="121" t="s">
        <v>2</v>
      </c>
    </row>
    <row r="5" spans="1:26" ht="12.95" thickBot="1">
      <c r="E5" s="3"/>
      <c r="J5" s="16" t="s">
        <v>7</v>
      </c>
      <c r="K5" s="16" t="s">
        <v>8</v>
      </c>
      <c r="L5" s="16" t="s">
        <v>9</v>
      </c>
      <c r="M5" s="16" t="s">
        <v>10</v>
      </c>
      <c r="N5" s="16"/>
      <c r="P5" s="2" t="s">
        <v>11</v>
      </c>
      <c r="Q5" s="2" t="s">
        <v>12</v>
      </c>
      <c r="R5" s="2" t="s">
        <v>13</v>
      </c>
      <c r="S5" s="2" t="s">
        <v>14</v>
      </c>
      <c r="T5" s="2" t="s">
        <v>15</v>
      </c>
      <c r="U5" s="2" t="s">
        <v>16</v>
      </c>
      <c r="V5" s="2" t="s">
        <v>17</v>
      </c>
      <c r="W5" s="2" t="s">
        <v>18</v>
      </c>
      <c r="X5" s="2" t="s">
        <v>19</v>
      </c>
      <c r="Y5" s="2" t="s">
        <v>20</v>
      </c>
      <c r="Z5" s="2" t="s">
        <v>21</v>
      </c>
    </row>
    <row r="6" spans="1:26" ht="23.25" customHeight="1" thickBot="1">
      <c r="B6" s="4"/>
      <c r="C6" s="5" t="str">
        <f>+HLOOKUP(D3&amp;"1",$Q$5:$AB$29,2,FALSE)</f>
        <v>Textile Categories</v>
      </c>
      <c r="D6" s="5" t="str">
        <f>+HLOOKUP(D3&amp;"2",$Q$5:$AB$29,2,FALSE)</f>
        <v>Sub Categories</v>
      </c>
      <c r="E6" s="14" t="s">
        <v>22</v>
      </c>
      <c r="F6" s="15" t="s">
        <v>23</v>
      </c>
      <c r="G6" s="15" t="s">
        <v>24</v>
      </c>
      <c r="J6" s="16" t="s">
        <v>25</v>
      </c>
      <c r="K6" s="16" t="s">
        <v>26</v>
      </c>
      <c r="L6" s="16" t="s">
        <v>27</v>
      </c>
      <c r="M6" s="16" t="s">
        <v>28</v>
      </c>
      <c r="N6" s="16"/>
      <c r="Q6" s="5" t="s">
        <v>29</v>
      </c>
      <c r="R6" s="5" t="s">
        <v>30</v>
      </c>
      <c r="S6" s="5" t="s">
        <v>31</v>
      </c>
      <c r="T6" s="5" t="s">
        <v>32</v>
      </c>
      <c r="U6" s="5" t="s">
        <v>31</v>
      </c>
      <c r="V6" s="5" t="s">
        <v>30</v>
      </c>
      <c r="W6" s="5" t="s">
        <v>31</v>
      </c>
      <c r="X6" s="5" t="s">
        <v>30</v>
      </c>
      <c r="Y6" s="5" t="s">
        <v>33</v>
      </c>
      <c r="Z6" s="5" t="s">
        <v>30</v>
      </c>
    </row>
    <row r="7" spans="1:26" ht="12.95" thickBot="1">
      <c r="A7" s="1" t="s">
        <v>34</v>
      </c>
      <c r="B7" s="4" t="s">
        <v>35</v>
      </c>
      <c r="C7" s="157" t="str">
        <f>+HLOOKUP(D3&amp;"1",$Q$5:$AB$32,3,FALSE)</f>
        <v>Workwear for industry, kitchen, slaugherhouse, fishindustry etc.</v>
      </c>
      <c r="D7" s="87" t="str">
        <f>+HLOOKUP(D3&amp;"2",$Q$5:$AB$32,3,FALSE)</f>
        <v>White workwear e.g. for the food industry</v>
      </c>
      <c r="E7" s="80"/>
      <c r="F7" s="9" t="str">
        <f t="shared" ref="F7:F32" si="0">IFERROR(+E7/$E$34,"")</f>
        <v/>
      </c>
      <c r="G7" s="9" t="str">
        <f t="shared" ref="G7:G25" si="1">IFERROR(+E7/$E$35,"")</f>
        <v/>
      </c>
      <c r="J7" s="20">
        <v>2.1</v>
      </c>
      <c r="K7" s="21">
        <v>365</v>
      </c>
      <c r="L7" s="91">
        <v>15.5</v>
      </c>
      <c r="M7" s="21">
        <v>1500</v>
      </c>
      <c r="N7" s="93"/>
      <c r="Q7" s="157" t="s">
        <v>36</v>
      </c>
      <c r="R7" s="85" t="s">
        <v>37</v>
      </c>
      <c r="S7" s="157" t="s">
        <v>38</v>
      </c>
      <c r="T7" s="85" t="s">
        <v>39</v>
      </c>
      <c r="U7" s="157"/>
      <c r="V7" s="85"/>
      <c r="W7" s="157"/>
      <c r="X7" s="85"/>
      <c r="Y7" s="157" t="s">
        <v>40</v>
      </c>
      <c r="Z7" s="85" t="s">
        <v>41</v>
      </c>
    </row>
    <row r="8" spans="1:26" ht="12.95" thickBot="1">
      <c r="B8" s="4" t="s">
        <v>42</v>
      </c>
      <c r="C8" s="160"/>
      <c r="D8" s="88" t="str">
        <f>+HLOOKUP(D3&amp;"2",$Q$5:$AB$32,4,FALSE)</f>
        <v>Kitchen textiles</v>
      </c>
      <c r="E8" s="80"/>
      <c r="F8" s="9" t="str">
        <f t="shared" si="0"/>
        <v/>
      </c>
      <c r="G8" s="9" t="str">
        <f t="shared" si="1"/>
        <v/>
      </c>
      <c r="J8" s="20">
        <v>2.1</v>
      </c>
      <c r="K8" s="21">
        <v>365</v>
      </c>
      <c r="L8" s="91">
        <v>15.5</v>
      </c>
      <c r="M8" s="21">
        <v>1875</v>
      </c>
      <c r="N8" s="94"/>
      <c r="Q8" s="160"/>
      <c r="R8" s="83" t="s">
        <v>43</v>
      </c>
      <c r="S8" s="160"/>
      <c r="T8" s="83" t="s">
        <v>44</v>
      </c>
      <c r="U8" s="160"/>
      <c r="V8" s="83"/>
      <c r="W8" s="160"/>
      <c r="X8" s="83"/>
      <c r="Y8" s="160"/>
      <c r="Z8" s="83" t="s">
        <v>45</v>
      </c>
    </row>
    <row r="9" spans="1:26" ht="12.95" thickBot="1">
      <c r="B9" s="4" t="s">
        <v>46</v>
      </c>
      <c r="C9" s="159" t="str">
        <f>+HLOOKUP(D3&amp;"1",$Q$5:$AB$32,5,FALSE)</f>
        <v xml:space="preserve">Kitchen textiles (incl. kitchen towels, dishcloths, kitchen cloths) </v>
      </c>
      <c r="D9" s="88" t="str">
        <f>+HLOOKUP(D3&amp;"2",$Q$5:$AB$32,5,FALSE)</f>
        <v>Dyed workwear and other textiles</v>
      </c>
      <c r="E9" s="80"/>
      <c r="F9" s="9" t="str">
        <f t="shared" si="0"/>
        <v/>
      </c>
      <c r="G9" s="9" t="str">
        <f t="shared" si="1"/>
        <v/>
      </c>
      <c r="J9" s="20">
        <v>2.1</v>
      </c>
      <c r="K9" s="21">
        <v>365</v>
      </c>
      <c r="L9" s="91">
        <v>15.5</v>
      </c>
      <c r="M9" s="21">
        <v>0</v>
      </c>
      <c r="N9" s="94"/>
      <c r="Q9" s="159" t="s">
        <v>47</v>
      </c>
      <c r="R9" s="83" t="s">
        <v>48</v>
      </c>
      <c r="S9" s="159" t="s">
        <v>49</v>
      </c>
      <c r="T9" s="83" t="s">
        <v>50</v>
      </c>
      <c r="U9" s="84"/>
      <c r="V9" s="83"/>
      <c r="W9" s="84"/>
      <c r="X9" s="83"/>
      <c r="Y9" s="84" t="s">
        <v>51</v>
      </c>
      <c r="Z9" s="83" t="s">
        <v>52</v>
      </c>
    </row>
    <row r="10" spans="1:26" ht="12.95" thickBot="1">
      <c r="B10" s="4" t="s">
        <v>53</v>
      </c>
      <c r="C10" s="161"/>
      <c r="D10" s="88" t="str">
        <f>+HLOOKUP(D3&amp;"2",$Q$5:$AB$32,6,FALSE)</f>
        <v>Workwear from the fish industry</v>
      </c>
      <c r="E10" s="80"/>
      <c r="F10" s="9" t="str">
        <f t="shared" si="0"/>
        <v/>
      </c>
      <c r="G10" s="9" t="str">
        <f t="shared" si="1"/>
        <v/>
      </c>
      <c r="J10" s="24">
        <v>2.5</v>
      </c>
      <c r="K10" s="25">
        <v>440</v>
      </c>
      <c r="L10" s="26">
        <v>15.5</v>
      </c>
      <c r="M10" s="25">
        <v>2000</v>
      </c>
      <c r="N10" s="94"/>
      <c r="Q10" s="161"/>
      <c r="R10" s="83" t="s">
        <v>54</v>
      </c>
      <c r="S10" s="161"/>
      <c r="T10" s="83" t="s">
        <v>55</v>
      </c>
      <c r="U10" s="85"/>
      <c r="V10" s="83"/>
      <c r="W10" s="85"/>
      <c r="X10" s="83"/>
      <c r="Y10" s="85"/>
      <c r="Z10" s="83" t="s">
        <v>56</v>
      </c>
    </row>
    <row r="11" spans="1:26" ht="12.95" thickBot="1">
      <c r="A11" s="1" t="s">
        <v>57</v>
      </c>
      <c r="B11" s="4" t="s">
        <v>58</v>
      </c>
      <c r="C11" s="82" t="str">
        <f>+HLOOKUP(D3&amp;"1",$Q$5:$AB$32,7,FALSE)</f>
        <v>Workwear for institutions, trade and service</v>
      </c>
      <c r="D11" s="88" t="str">
        <f>+HLOOKUP(D3&amp;"2",$Q$5:$AB$32,7,FALSE)</f>
        <v>White</v>
      </c>
      <c r="E11" s="80"/>
      <c r="F11" s="9" t="str">
        <f t="shared" si="0"/>
        <v/>
      </c>
      <c r="G11" s="9" t="str">
        <f t="shared" si="1"/>
        <v/>
      </c>
      <c r="J11" s="22">
        <v>1.75</v>
      </c>
      <c r="K11" s="23">
        <v>295</v>
      </c>
      <c r="L11" s="92">
        <v>13.5</v>
      </c>
      <c r="M11" s="23">
        <v>150</v>
      </c>
      <c r="N11" s="94"/>
      <c r="Q11" s="82" t="s">
        <v>59</v>
      </c>
      <c r="R11" s="83" t="s">
        <v>60</v>
      </c>
      <c r="S11" s="82" t="s">
        <v>61</v>
      </c>
      <c r="T11" s="83" t="s">
        <v>62</v>
      </c>
      <c r="U11" s="82"/>
      <c r="V11" s="83"/>
      <c r="W11" s="82"/>
      <c r="X11" s="83"/>
      <c r="Y11" s="82" t="s">
        <v>63</v>
      </c>
      <c r="Z11" s="83" t="s">
        <v>64</v>
      </c>
    </row>
    <row r="12" spans="1:26" ht="12.95" thickBot="1">
      <c r="B12" s="4" t="s">
        <v>65</v>
      </c>
      <c r="C12" s="85" t="str">
        <f>+HLOOKUP(D3&amp;"1",$Q$5:$AB$32,8,FALSE)</f>
        <v>Shoes</v>
      </c>
      <c r="D12" s="88" t="str">
        <f>+HLOOKUP(D3&amp;"2",$Q$5:$AB$32,8,FALSE)</f>
        <v>Other</v>
      </c>
      <c r="E12" s="80"/>
      <c r="F12" s="9" t="str">
        <f t="shared" si="0"/>
        <v/>
      </c>
      <c r="G12" s="9" t="str">
        <f t="shared" si="1"/>
        <v/>
      </c>
      <c r="J12" s="24">
        <v>1.75</v>
      </c>
      <c r="K12" s="25">
        <v>295</v>
      </c>
      <c r="L12" s="26">
        <v>13.5</v>
      </c>
      <c r="M12" s="25">
        <v>0</v>
      </c>
      <c r="N12" s="93"/>
      <c r="Q12" s="85" t="s">
        <v>66</v>
      </c>
      <c r="R12" s="83" t="s">
        <v>67</v>
      </c>
      <c r="S12" s="85" t="s">
        <v>68</v>
      </c>
      <c r="T12" s="83" t="s">
        <v>69</v>
      </c>
      <c r="U12" s="85"/>
      <c r="V12" s="83"/>
      <c r="W12" s="85"/>
      <c r="X12" s="83"/>
      <c r="Y12" s="85" t="s">
        <v>70</v>
      </c>
      <c r="Z12" s="83" t="s">
        <v>71</v>
      </c>
    </row>
    <row r="13" spans="1:26" ht="12.95" thickBot="1">
      <c r="A13" s="1" t="s">
        <v>72</v>
      </c>
      <c r="B13" s="4" t="s">
        <v>73</v>
      </c>
      <c r="C13" s="157" t="str">
        <f>+HLOOKUP(D3&amp;"1",$Q$5:$AB$32,9,FALSE)</f>
        <v>Hotels</v>
      </c>
      <c r="D13" s="88" t="str">
        <f>+HLOOKUP(D3&amp;"2",$Q$5:$AB$32,9,FALSE)</f>
        <v>Hotel linnen</v>
      </c>
      <c r="E13" s="80"/>
      <c r="F13" s="9" t="str">
        <f t="shared" si="0"/>
        <v/>
      </c>
      <c r="G13" s="9" t="str">
        <f t="shared" si="1"/>
        <v/>
      </c>
      <c r="J13" s="22">
        <v>1.45</v>
      </c>
      <c r="K13" s="23">
        <v>240</v>
      </c>
      <c r="L13" s="92">
        <v>11</v>
      </c>
      <c r="M13" s="23">
        <v>115</v>
      </c>
      <c r="N13" s="93"/>
      <c r="Q13" s="157" t="s">
        <v>74</v>
      </c>
      <c r="R13" s="83" t="s">
        <v>75</v>
      </c>
      <c r="S13" s="157" t="s">
        <v>76</v>
      </c>
      <c r="T13" s="83" t="s">
        <v>77</v>
      </c>
      <c r="U13" s="157"/>
      <c r="V13" s="83"/>
      <c r="W13" s="157"/>
      <c r="X13" s="83"/>
      <c r="Y13" s="157" t="s">
        <v>78</v>
      </c>
      <c r="Z13" s="83" t="s">
        <v>79</v>
      </c>
    </row>
    <row r="14" spans="1:26" ht="12.95" thickBot="1">
      <c r="B14" s="4" t="s">
        <v>80</v>
      </c>
      <c r="C14" s="158"/>
      <c r="D14" s="88" t="str">
        <f>+HLOOKUP(D3&amp;"2",$Q$5:$AB$32,10,FALSE)</f>
        <v>Linen for holiday cottage accomodation</v>
      </c>
      <c r="E14" s="80"/>
      <c r="F14" s="9" t="str">
        <f t="shared" si="0"/>
        <v/>
      </c>
      <c r="G14" s="9" t="str">
        <f t="shared" si="1"/>
        <v/>
      </c>
      <c r="J14" s="24">
        <v>1.7</v>
      </c>
      <c r="K14" s="25">
        <v>290</v>
      </c>
      <c r="L14" s="26">
        <v>11</v>
      </c>
      <c r="M14" s="25">
        <v>115</v>
      </c>
      <c r="N14" s="93"/>
      <c r="Q14" s="158"/>
      <c r="R14" s="83" t="s">
        <v>81</v>
      </c>
      <c r="S14" s="158"/>
      <c r="T14" s="83" t="s">
        <v>82</v>
      </c>
      <c r="U14" s="158"/>
      <c r="V14" s="83"/>
      <c r="W14" s="158"/>
      <c r="X14" s="83"/>
      <c r="Y14" s="158"/>
      <c r="Z14" s="83" t="s">
        <v>83</v>
      </c>
    </row>
    <row r="15" spans="1:26" ht="12.95" thickBot="1">
      <c r="A15" s="1" t="s">
        <v>84</v>
      </c>
      <c r="B15" s="4" t="s">
        <v>85</v>
      </c>
      <c r="C15" s="157" t="str">
        <f>+HLOOKUP(D3&amp;"1",$Q$5:$AB$32,11,FALSE)</f>
        <v>Restaurants</v>
      </c>
      <c r="D15" s="88" t="str">
        <f>+HLOOKUP(D3&amp;"2",$Q$5:$AB$32,11,FALSE)</f>
        <v>White cloths</v>
      </c>
      <c r="E15" s="80"/>
      <c r="F15" s="9" t="str">
        <f t="shared" si="0"/>
        <v/>
      </c>
      <c r="G15" s="9" t="str">
        <f t="shared" si="1"/>
        <v/>
      </c>
      <c r="J15" s="22">
        <v>2.25</v>
      </c>
      <c r="K15" s="23">
        <v>400</v>
      </c>
      <c r="L15" s="92">
        <v>13.5</v>
      </c>
      <c r="M15" s="23">
        <v>265</v>
      </c>
      <c r="N15" s="93"/>
      <c r="Q15" s="157" t="s">
        <v>86</v>
      </c>
      <c r="R15" s="83" t="s">
        <v>87</v>
      </c>
      <c r="S15" s="157" t="s">
        <v>88</v>
      </c>
      <c r="T15" s="83" t="s">
        <v>89</v>
      </c>
      <c r="U15" s="157"/>
      <c r="V15" s="83"/>
      <c r="W15" s="157"/>
      <c r="X15" s="83"/>
      <c r="Y15" s="157" t="s">
        <v>90</v>
      </c>
      <c r="Z15" s="83" t="s">
        <v>91</v>
      </c>
    </row>
    <row r="16" spans="1:26" ht="12.95" thickBot="1">
      <c r="B16" s="4" t="s">
        <v>92</v>
      </c>
      <c r="C16" s="159"/>
      <c r="D16" s="88" t="str">
        <f>+HLOOKUP(D3&amp;"2",$Q$5:$AB$32,12,FALSE)</f>
        <v>White napkins</v>
      </c>
      <c r="E16" s="80"/>
      <c r="F16" s="9" t="str">
        <f t="shared" si="0"/>
        <v/>
      </c>
      <c r="G16" s="9" t="str">
        <f t="shared" si="1"/>
        <v/>
      </c>
      <c r="J16" s="20">
        <v>2.25</v>
      </c>
      <c r="K16" s="21">
        <v>400</v>
      </c>
      <c r="L16" s="91">
        <v>13.5</v>
      </c>
      <c r="M16" s="21">
        <v>1500</v>
      </c>
      <c r="N16" s="93"/>
      <c r="Q16" s="159"/>
      <c r="R16" s="83" t="s">
        <v>93</v>
      </c>
      <c r="S16" s="159"/>
      <c r="T16" s="83" t="s">
        <v>94</v>
      </c>
      <c r="U16" s="159"/>
      <c r="V16" s="83"/>
      <c r="W16" s="159"/>
      <c r="X16" s="83"/>
      <c r="Y16" s="159"/>
      <c r="Z16" s="83" t="s">
        <v>95</v>
      </c>
    </row>
    <row r="17" spans="1:26" ht="12.95" thickBot="1">
      <c r="B17" s="4" t="s">
        <v>96</v>
      </c>
      <c r="C17" s="158"/>
      <c r="D17" s="88" t="str">
        <f>+HLOOKUP(D3&amp;"2",$Q$5:$AB$32,13,FALSE)</f>
        <v>Coloured cloths and other textiles</v>
      </c>
      <c r="E17" s="80"/>
      <c r="F17" s="9" t="str">
        <f t="shared" si="0"/>
        <v/>
      </c>
      <c r="G17" s="9" t="str">
        <f t="shared" si="1"/>
        <v/>
      </c>
      <c r="J17" s="24">
        <v>2.25</v>
      </c>
      <c r="K17" s="25">
        <v>400</v>
      </c>
      <c r="L17" s="26">
        <v>13.5</v>
      </c>
      <c r="M17" s="25">
        <v>0</v>
      </c>
      <c r="N17" s="93"/>
      <c r="Q17" s="158"/>
      <c r="R17" s="83" t="s">
        <v>97</v>
      </c>
      <c r="S17" s="158"/>
      <c r="T17" s="83" t="s">
        <v>98</v>
      </c>
      <c r="U17" s="158"/>
      <c r="V17" s="83"/>
      <c r="W17" s="158"/>
      <c r="X17" s="83"/>
      <c r="Y17" s="158"/>
      <c r="Z17" s="83" t="s">
        <v>99</v>
      </c>
    </row>
    <row r="18" spans="1:26" ht="12.95" thickBot="1">
      <c r="A18" s="1" t="s">
        <v>100</v>
      </c>
      <c r="B18" s="4" t="s">
        <v>101</v>
      </c>
      <c r="C18" s="157" t="str">
        <f>+HLOOKUP(D3&amp;"1",$Q$5:$AB$32,14,FALSE)</f>
        <v>Hospitals/nursing homes</v>
      </c>
      <c r="D18" s="88" t="str">
        <f>+HLOOKUP(D3&amp;"2",$Q$5:$AB$32,14,FALSE)</f>
        <v>Blood stained and contaminated textiles</v>
      </c>
      <c r="E18" s="80"/>
      <c r="F18" s="9" t="str">
        <f t="shared" si="0"/>
        <v/>
      </c>
      <c r="G18" s="9" t="str">
        <f t="shared" si="1"/>
        <v/>
      </c>
      <c r="J18" s="22">
        <v>2.25</v>
      </c>
      <c r="K18" s="23">
        <v>395</v>
      </c>
      <c r="L18" s="92">
        <v>11</v>
      </c>
      <c r="M18" s="23">
        <v>1380</v>
      </c>
      <c r="N18" s="93"/>
      <c r="Q18" s="157" t="s">
        <v>102</v>
      </c>
      <c r="R18" s="83" t="s">
        <v>103</v>
      </c>
      <c r="S18" s="157" t="s">
        <v>104</v>
      </c>
      <c r="T18" s="86" t="s">
        <v>105</v>
      </c>
      <c r="U18" s="157"/>
      <c r="V18" s="83"/>
      <c r="W18" s="157"/>
      <c r="X18" s="83"/>
      <c r="Y18" s="157" t="s">
        <v>106</v>
      </c>
      <c r="Z18" s="83" t="s">
        <v>107</v>
      </c>
    </row>
    <row r="19" spans="1:26" ht="12.95" thickBot="1">
      <c r="B19" s="4" t="s">
        <v>108</v>
      </c>
      <c r="C19" s="158"/>
      <c r="D19" s="88" t="str">
        <f>+HLOOKUP(D3&amp;"2",$Q$5:$AB$32,15,FALSE)</f>
        <v>Other textiles</v>
      </c>
      <c r="E19" s="80"/>
      <c r="F19" s="9" t="str">
        <f t="shared" si="0"/>
        <v/>
      </c>
      <c r="G19" s="9" t="str">
        <f t="shared" si="1"/>
        <v/>
      </c>
      <c r="J19" s="24">
        <v>2.1</v>
      </c>
      <c r="K19" s="25">
        <v>365</v>
      </c>
      <c r="L19" s="26">
        <v>11</v>
      </c>
      <c r="M19" s="25">
        <v>90</v>
      </c>
      <c r="N19" s="93"/>
      <c r="Q19" s="158"/>
      <c r="R19" s="83" t="s">
        <v>109</v>
      </c>
      <c r="S19" s="158"/>
      <c r="T19" s="83" t="s">
        <v>110</v>
      </c>
      <c r="U19" s="158"/>
      <c r="V19" s="83"/>
      <c r="W19" s="158"/>
      <c r="X19" s="83"/>
      <c r="Y19" s="158"/>
      <c r="Z19" s="83" t="s">
        <v>111</v>
      </c>
    </row>
    <row r="20" spans="1:26" ht="12.95" thickBot="1">
      <c r="A20" s="1" t="s">
        <v>112</v>
      </c>
      <c r="B20" s="4" t="s">
        <v>113</v>
      </c>
      <c r="C20" s="85" t="str">
        <f>+HLOOKUP(D3&amp;"1",$Q$5:$AB$32,16,FALSE)</f>
        <v>Duvets and pillows</v>
      </c>
      <c r="D20" s="88"/>
      <c r="E20" s="80"/>
      <c r="F20" s="9" t="str">
        <f t="shared" si="0"/>
        <v/>
      </c>
      <c r="G20" s="9" t="str">
        <f t="shared" si="1"/>
        <v/>
      </c>
      <c r="J20" s="27">
        <v>2.5</v>
      </c>
      <c r="K20" s="28">
        <v>440</v>
      </c>
      <c r="L20" s="29">
        <v>19</v>
      </c>
      <c r="M20" s="28">
        <v>0</v>
      </c>
      <c r="N20" s="93"/>
      <c r="Q20" s="85" t="s">
        <v>114</v>
      </c>
      <c r="R20" s="83"/>
      <c r="S20" s="85" t="s">
        <v>115</v>
      </c>
      <c r="T20" s="83"/>
      <c r="U20" s="85"/>
      <c r="V20" s="83"/>
      <c r="W20" s="85"/>
      <c r="X20" s="83"/>
      <c r="Y20" s="85" t="s">
        <v>116</v>
      </c>
      <c r="Z20" s="83"/>
    </row>
    <row r="21" spans="1:26" ht="12.95" thickBot="1">
      <c r="A21" s="1" t="s">
        <v>117</v>
      </c>
      <c r="B21" s="4" t="s">
        <v>118</v>
      </c>
      <c r="C21" s="85" t="str">
        <f>+HLOOKUP(D3&amp;"1",$Q$5:$AB$32,17,FALSE)</f>
        <v>Mops and cleaning cloths</v>
      </c>
      <c r="D21" s="88"/>
      <c r="E21" s="80"/>
      <c r="F21" s="9" t="str">
        <f t="shared" si="0"/>
        <v/>
      </c>
      <c r="G21" s="9" t="str">
        <f t="shared" si="1"/>
        <v/>
      </c>
      <c r="J21" s="27">
        <v>2.15</v>
      </c>
      <c r="K21" s="28">
        <v>375</v>
      </c>
      <c r="L21" s="29">
        <v>13.5</v>
      </c>
      <c r="M21" s="28">
        <v>0</v>
      </c>
      <c r="N21" s="93"/>
      <c r="Q21" s="85" t="s">
        <v>119</v>
      </c>
      <c r="R21" s="83"/>
      <c r="S21" s="85" t="s">
        <v>120</v>
      </c>
      <c r="T21" s="83"/>
      <c r="U21" s="85"/>
      <c r="V21" s="83"/>
      <c r="W21" s="85"/>
      <c r="X21" s="83"/>
      <c r="Y21" s="85" t="s">
        <v>121</v>
      </c>
      <c r="Z21" s="83"/>
    </row>
    <row r="22" spans="1:26" ht="12.95" thickBot="1">
      <c r="A22" s="1" t="s">
        <v>122</v>
      </c>
      <c r="B22" s="4" t="s">
        <v>123</v>
      </c>
      <c r="C22" s="85" t="str">
        <f>+HLOOKUP(D3&amp;"1",$Q$5:$AB$32,18,FALSE)</f>
        <v>Offshore-mats</v>
      </c>
      <c r="D22" s="88"/>
      <c r="E22" s="80"/>
      <c r="F22" s="9" t="str">
        <f t="shared" si="0"/>
        <v/>
      </c>
      <c r="G22" s="9" t="str">
        <f t="shared" si="1"/>
        <v/>
      </c>
      <c r="J22" s="27">
        <v>0.8</v>
      </c>
      <c r="K22" s="28">
        <v>135</v>
      </c>
      <c r="L22" s="29">
        <v>5.5</v>
      </c>
      <c r="M22" s="28">
        <v>0</v>
      </c>
      <c r="N22" s="93"/>
      <c r="Q22" s="85" t="s">
        <v>124</v>
      </c>
      <c r="R22" s="83"/>
      <c r="S22" s="85" t="s">
        <v>125</v>
      </c>
      <c r="T22" s="83"/>
      <c r="U22" s="85"/>
      <c r="V22" s="83"/>
      <c r="W22" s="85"/>
      <c r="X22" s="83"/>
      <c r="Y22" s="85" t="s">
        <v>126</v>
      </c>
      <c r="Z22" s="83"/>
    </row>
    <row r="23" spans="1:26" ht="12.95" thickBot="1">
      <c r="A23" s="1" t="s">
        <v>127</v>
      </c>
      <c r="B23" s="4" t="s">
        <v>128</v>
      </c>
      <c r="C23" s="85" t="str">
        <f>+HLOOKUP(D3&amp;"1",$Q$5:$AB$32,19,FALSE)</f>
        <v>Other mats</v>
      </c>
      <c r="D23" s="88"/>
      <c r="E23" s="80"/>
      <c r="F23" s="9" t="str">
        <f t="shared" si="0"/>
        <v/>
      </c>
      <c r="G23" s="9" t="str">
        <f t="shared" si="1"/>
        <v/>
      </c>
      <c r="J23" s="27">
        <v>0.7</v>
      </c>
      <c r="K23" s="28">
        <v>115</v>
      </c>
      <c r="L23" s="29">
        <v>5</v>
      </c>
      <c r="M23" s="28">
        <v>0</v>
      </c>
      <c r="N23" s="93"/>
      <c r="Q23" s="85" t="s">
        <v>129</v>
      </c>
      <c r="R23" s="83"/>
      <c r="S23" s="85" t="s">
        <v>130</v>
      </c>
      <c r="T23" s="83"/>
      <c r="U23" s="85"/>
      <c r="V23" s="83"/>
      <c r="W23" s="85"/>
      <c r="X23" s="83"/>
      <c r="Y23" s="85" t="s">
        <v>131</v>
      </c>
      <c r="Z23" s="83"/>
    </row>
    <row r="24" spans="1:26" ht="12.95" thickBot="1">
      <c r="A24" s="1" t="s">
        <v>132</v>
      </c>
      <c r="B24" s="4" t="s">
        <v>133</v>
      </c>
      <c r="C24" s="85" t="str">
        <f>+HLOOKUP(D3&amp;"1",$Q$5:$AB$32,20,FALSE)</f>
        <v>Cloth hand towel rolls</v>
      </c>
      <c r="D24" s="88"/>
      <c r="E24" s="80"/>
      <c r="F24" s="9" t="str">
        <f t="shared" si="0"/>
        <v/>
      </c>
      <c r="G24" s="9" t="str">
        <f t="shared" si="1"/>
        <v/>
      </c>
      <c r="J24" s="27">
        <v>1.7</v>
      </c>
      <c r="K24" s="28">
        <v>285</v>
      </c>
      <c r="L24" s="29">
        <v>9.5</v>
      </c>
      <c r="M24" s="28">
        <v>15</v>
      </c>
      <c r="N24" s="93"/>
      <c r="Q24" s="85" t="s">
        <v>134</v>
      </c>
      <c r="R24" s="83"/>
      <c r="S24" s="85" t="s">
        <v>135</v>
      </c>
      <c r="T24" s="83"/>
      <c r="U24" s="85"/>
      <c r="V24" s="83"/>
      <c r="W24" s="85"/>
      <c r="X24" s="83"/>
      <c r="Y24" s="85" t="s">
        <v>136</v>
      </c>
      <c r="Z24" s="83"/>
    </row>
    <row r="25" spans="1:26" ht="12.95" thickBot="1">
      <c r="A25" s="1" t="s">
        <v>137</v>
      </c>
      <c r="B25" s="4" t="s">
        <v>138</v>
      </c>
      <c r="C25" s="85" t="str">
        <f>+HLOOKUP(D3&amp;"1",$Q$5:$AB$32,21,FALSE)</f>
        <v>Industrial cloths</v>
      </c>
      <c r="D25" s="88"/>
      <c r="E25" s="80"/>
      <c r="F25" s="9" t="str">
        <f t="shared" si="0"/>
        <v/>
      </c>
      <c r="G25" s="9" t="str">
        <f t="shared" si="1"/>
        <v/>
      </c>
      <c r="J25" s="27">
        <v>3.1</v>
      </c>
      <c r="K25" s="28">
        <v>560</v>
      </c>
      <c r="L25" s="29">
        <v>9</v>
      </c>
      <c r="M25" s="28">
        <v>0</v>
      </c>
      <c r="N25" s="93"/>
      <c r="Q25" s="85" t="s">
        <v>139</v>
      </c>
      <c r="R25" s="83"/>
      <c r="S25" s="85" t="s">
        <v>140</v>
      </c>
      <c r="T25" s="83"/>
      <c r="U25" s="85"/>
      <c r="V25" s="83"/>
      <c r="W25" s="85"/>
      <c r="X25" s="83"/>
      <c r="Y25" s="85" t="s">
        <v>141</v>
      </c>
      <c r="Z25" s="83"/>
    </row>
    <row r="26" spans="1:26" ht="12.95" thickBot="1">
      <c r="A26" s="1" t="s">
        <v>142</v>
      </c>
      <c r="B26" s="4" t="s">
        <v>143</v>
      </c>
      <c r="C26" s="85" t="str">
        <f>+HLOOKUP(D3&amp;"1",$Q$5:$AB$32,22,FALSE)</f>
        <v>Dry cleaning</v>
      </c>
      <c r="D26" s="88"/>
      <c r="E26" s="80"/>
      <c r="F26" s="9" t="str">
        <f t="shared" si="0"/>
        <v/>
      </c>
      <c r="G26" s="11"/>
      <c r="J26" s="27">
        <v>0</v>
      </c>
      <c r="K26" s="28">
        <v>0</v>
      </c>
      <c r="L26" s="29">
        <v>0</v>
      </c>
      <c r="M26" s="28">
        <v>0</v>
      </c>
      <c r="N26" s="93"/>
      <c r="Q26" s="85" t="s">
        <v>144</v>
      </c>
      <c r="R26" s="83"/>
      <c r="S26" s="85" t="s">
        <v>145</v>
      </c>
      <c r="T26" s="83"/>
      <c r="U26" s="85"/>
      <c r="V26" s="83"/>
      <c r="W26" s="85"/>
      <c r="X26" s="83"/>
      <c r="Y26" s="85" t="s">
        <v>146</v>
      </c>
      <c r="Z26" s="83"/>
    </row>
    <row r="27" spans="1:26" ht="12.95" thickBot="1">
      <c r="A27" s="1" t="s">
        <v>147</v>
      </c>
      <c r="B27" s="4" t="s">
        <v>148</v>
      </c>
      <c r="C27" s="157" t="str">
        <f>+HLOOKUP(D3&amp;"1",$Q$5:$AB$32,23,FALSE)</f>
        <v>Private clothes from households/institutions</v>
      </c>
      <c r="D27" s="88" t="str">
        <f>+HLOOKUP(D3&amp;"2",$Q$5:$AB$32,23,FALSE)</f>
        <v>White</v>
      </c>
      <c r="E27" s="80"/>
      <c r="F27" s="9" t="str">
        <f t="shared" si="0"/>
        <v/>
      </c>
      <c r="G27" s="9" t="str">
        <f t="shared" ref="G27:G32" si="2">IFERROR(+E27/$E$35,"")</f>
        <v/>
      </c>
      <c r="J27" s="22">
        <v>2.75</v>
      </c>
      <c r="K27" s="23">
        <v>490</v>
      </c>
      <c r="L27" s="92">
        <v>13.5</v>
      </c>
      <c r="M27" s="23">
        <v>120</v>
      </c>
      <c r="N27" s="93"/>
      <c r="Q27" s="157" t="s">
        <v>149</v>
      </c>
      <c r="R27" s="83" t="s">
        <v>60</v>
      </c>
      <c r="S27" s="157" t="s">
        <v>150</v>
      </c>
      <c r="T27" s="83" t="s">
        <v>62</v>
      </c>
      <c r="U27" s="157"/>
      <c r="V27" s="83"/>
      <c r="W27" s="157"/>
      <c r="X27" s="83"/>
      <c r="Y27" s="157" t="s">
        <v>151</v>
      </c>
      <c r="Z27" s="83" t="s">
        <v>64</v>
      </c>
    </row>
    <row r="28" spans="1:26" ht="12.95" thickBot="1">
      <c r="B28" s="4" t="s">
        <v>152</v>
      </c>
      <c r="C28" s="158"/>
      <c r="D28" s="88" t="str">
        <f>+HLOOKUP(D3&amp;"2",$Q$5:$AB$32,24,FALSE)</f>
        <v>Other</v>
      </c>
      <c r="E28" s="80"/>
      <c r="F28" s="9" t="str">
        <f t="shared" si="0"/>
        <v/>
      </c>
      <c r="G28" s="9" t="str">
        <f t="shared" si="2"/>
        <v/>
      </c>
      <c r="J28" s="24">
        <v>2.75</v>
      </c>
      <c r="K28" s="25">
        <v>490</v>
      </c>
      <c r="L28" s="26">
        <v>13.5</v>
      </c>
      <c r="M28" s="25">
        <v>0</v>
      </c>
      <c r="N28" s="93"/>
      <c r="Q28" s="158"/>
      <c r="R28" s="83" t="s">
        <v>67</v>
      </c>
      <c r="S28" s="158"/>
      <c r="T28" s="83" t="s">
        <v>69</v>
      </c>
      <c r="U28" s="158"/>
      <c r="V28" s="83"/>
      <c r="W28" s="158"/>
      <c r="X28" s="83"/>
      <c r="Y28" s="158"/>
      <c r="Z28" s="83" t="s">
        <v>71</v>
      </c>
    </row>
    <row r="29" spans="1:26" ht="12.95" thickBot="1">
      <c r="A29" s="1" t="s">
        <v>153</v>
      </c>
      <c r="B29" s="4" t="s">
        <v>154</v>
      </c>
      <c r="C29" s="8" t="str">
        <f>+HLOOKUP(D3&amp;"1",$Q$5:$AB$32,25,FALSE)</f>
        <v>Other</v>
      </c>
      <c r="D29" s="89"/>
      <c r="E29" s="81"/>
      <c r="F29" s="9" t="str">
        <f t="shared" si="0"/>
        <v/>
      </c>
      <c r="G29" s="9" t="str">
        <f t="shared" si="2"/>
        <v/>
      </c>
      <c r="J29" s="105">
        <f>+SMALL(J7:J28,2)</f>
        <v>0.7</v>
      </c>
      <c r="K29" s="106">
        <f t="shared" ref="K29:M29" si="3">+SMALL(K7:K28,2)</f>
        <v>115</v>
      </c>
      <c r="L29" s="105">
        <f t="shared" si="3"/>
        <v>5</v>
      </c>
      <c r="M29" s="106">
        <f t="shared" si="3"/>
        <v>0</v>
      </c>
      <c r="N29" s="93"/>
      <c r="Q29" s="8" t="s">
        <v>67</v>
      </c>
      <c r="R29" s="7"/>
      <c r="S29" s="8" t="s">
        <v>69</v>
      </c>
      <c r="T29" s="7"/>
      <c r="U29" s="8"/>
      <c r="V29" s="7"/>
      <c r="W29" s="8"/>
      <c r="X29" s="7"/>
      <c r="Y29" s="8" t="s">
        <v>155</v>
      </c>
      <c r="Z29" s="7"/>
    </row>
    <row r="30" spans="1:26" ht="12.95" thickBot="1">
      <c r="A30" s="1" t="s">
        <v>156</v>
      </c>
      <c r="B30" s="4" t="s">
        <v>157</v>
      </c>
      <c r="C30" s="115" t="str">
        <f>+HLOOKUP(D3&amp;"1",$Q$5:$AB$32,26,FALSE)</f>
        <v>Cleanroom textiles*</v>
      </c>
      <c r="D30" s="88" t="str">
        <f>+HLOOKUP($D$3&amp;"2",$Q$5:$AB$32,26,FALSE)</f>
        <v>Class A-B (ISO 4-6)</v>
      </c>
      <c r="E30" s="81"/>
      <c r="F30" s="9" t="str">
        <f t="shared" si="0"/>
        <v/>
      </c>
      <c r="G30" s="9" t="str">
        <f t="shared" si="2"/>
        <v/>
      </c>
      <c r="J30" s="107">
        <v>2.85</v>
      </c>
      <c r="K30" s="108">
        <v>375</v>
      </c>
      <c r="L30" s="107">
        <v>19.5</v>
      </c>
      <c r="M30" s="108">
        <v>150</v>
      </c>
      <c r="N30" s="93"/>
      <c r="Q30" s="115" t="s">
        <v>158</v>
      </c>
      <c r="R30" s="83" t="s">
        <v>159</v>
      </c>
      <c r="S30" s="115" t="s">
        <v>160</v>
      </c>
      <c r="T30" s="83" t="s">
        <v>159</v>
      </c>
      <c r="U30" s="28"/>
      <c r="V30" s="28"/>
      <c r="W30" s="27"/>
      <c r="X30" s="27"/>
      <c r="Y30" s="115" t="s">
        <v>161</v>
      </c>
      <c r="Z30" s="83" t="s">
        <v>162</v>
      </c>
    </row>
    <row r="31" spans="1:26" ht="15" customHeight="1" thickBot="1">
      <c r="B31" s="4" t="s">
        <v>163</v>
      </c>
      <c r="C31" s="114"/>
      <c r="D31" s="88" t="str">
        <f>+HLOOKUP($D$3&amp;"2",$Q$5:$AB$32,27,FALSE)</f>
        <v>Class C-D (ISO 7-8)</v>
      </c>
      <c r="E31" s="81"/>
      <c r="F31" s="9" t="str">
        <f t="shared" si="0"/>
        <v/>
      </c>
      <c r="G31" s="9" t="str">
        <f t="shared" si="2"/>
        <v/>
      </c>
      <c r="J31" s="103">
        <v>2.6</v>
      </c>
      <c r="K31" s="104">
        <v>365</v>
      </c>
      <c r="L31" s="103">
        <v>17</v>
      </c>
      <c r="M31" s="104">
        <v>150</v>
      </c>
      <c r="N31" s="93"/>
      <c r="Q31" s="114"/>
      <c r="R31" s="83" t="s">
        <v>164</v>
      </c>
      <c r="S31" s="114"/>
      <c r="T31" s="83" t="s">
        <v>164</v>
      </c>
      <c r="U31" s="28"/>
      <c r="V31" s="28"/>
      <c r="W31" s="27"/>
      <c r="X31" s="27"/>
      <c r="Y31" s="114"/>
      <c r="Z31" s="83" t="s">
        <v>165</v>
      </c>
    </row>
    <row r="32" spans="1:26" ht="15" customHeight="1" thickBot="1">
      <c r="B32" s="4" t="s">
        <v>166</v>
      </c>
      <c r="C32" s="109" t="str">
        <f>+HLOOKUP(D3&amp;"1",$Q$5:$AB$32,28,FALSE)</f>
        <v>*of which for autoclaving</v>
      </c>
      <c r="D32" s="110" t="str">
        <f>+HLOOKUP($D$3&amp;"2",$Q$5:$AB$32,28,FALSE)</f>
        <v>both cleanroom subcategories</v>
      </c>
      <c r="E32" s="81"/>
      <c r="F32" s="11" t="str">
        <f t="shared" si="0"/>
        <v/>
      </c>
      <c r="G32" s="11" t="str">
        <f t="shared" si="2"/>
        <v/>
      </c>
      <c r="J32" s="103">
        <v>1.1499999999999999</v>
      </c>
      <c r="K32" s="104">
        <v>0</v>
      </c>
      <c r="L32" s="103">
        <v>0</v>
      </c>
      <c r="M32" s="104">
        <v>0</v>
      </c>
      <c r="N32" s="93"/>
      <c r="Q32" s="109" t="s">
        <v>167</v>
      </c>
      <c r="R32" s="110" t="s">
        <v>168</v>
      </c>
      <c r="S32" s="109" t="s">
        <v>169</v>
      </c>
      <c r="T32" s="110" t="s">
        <v>170</v>
      </c>
      <c r="U32" s="88"/>
      <c r="V32" s="88"/>
      <c r="W32" s="88"/>
      <c r="X32" s="88"/>
      <c r="Y32" s="109" t="s">
        <v>171</v>
      </c>
      <c r="Z32" s="110" t="s">
        <v>172</v>
      </c>
    </row>
    <row r="33" spans="2:14" ht="12.95" thickBot="1">
      <c r="B33" s="4"/>
      <c r="C33" s="3"/>
      <c r="D33" s="3"/>
      <c r="E33" s="113" t="str">
        <f>IF(E32&gt;(SUM(E30:E31)), "Incorrect: Kg autoclaving higher than cleanroom total", " ")</f>
        <v xml:space="preserve"> </v>
      </c>
      <c r="F33" s="13"/>
      <c r="J33" s="2" t="s">
        <v>173</v>
      </c>
    </row>
    <row r="34" spans="2:14" ht="12.95" thickBot="1">
      <c r="B34" s="4"/>
      <c r="C34" s="111"/>
      <c r="D34" s="18" t="s">
        <v>174</v>
      </c>
      <c r="E34" s="10">
        <f>SUM(E7:E31)</f>
        <v>0</v>
      </c>
      <c r="F34" s="13">
        <f>SUM(F7:F31)</f>
        <v>0</v>
      </c>
      <c r="J34" s="17">
        <f>IF($D$4="yes",(+SUMPRODUCT($G$7:$G$32,J7:J32))*1.2,(+SUMPRODUCT($G$7:$G$32,J7:J32)))</f>
        <v>0</v>
      </c>
      <c r="K34" s="17">
        <f t="shared" ref="K34:M34" si="4">IF($D$4="yes",(+SUMPRODUCT($G$7:$G$32,K7:K32))*1.2,(+SUMPRODUCT($G$7:$G$32,K7:K32)))</f>
        <v>0</v>
      </c>
      <c r="L34" s="17">
        <f t="shared" si="4"/>
        <v>0</v>
      </c>
      <c r="M34" s="17">
        <f t="shared" si="4"/>
        <v>0</v>
      </c>
      <c r="N34" s="17"/>
    </row>
    <row r="35" spans="2:14" ht="15" thickBot="1">
      <c r="B35" s="4"/>
      <c r="C35" s="3"/>
      <c r="D35" s="19" t="s">
        <v>175</v>
      </c>
      <c r="E35" s="10">
        <f>SUM(E34-E26)</f>
        <v>0</v>
      </c>
      <c r="F35"/>
      <c r="G35" s="12">
        <f>SUM(G7:G31)</f>
        <v>0</v>
      </c>
    </row>
    <row r="48" spans="2:14">
      <c r="C48" s="148" t="s">
        <v>176</v>
      </c>
    </row>
    <row r="49" spans="3:3">
      <c r="C49" s="148" t="s">
        <v>177</v>
      </c>
    </row>
  </sheetData>
  <mergeCells count="33">
    <mergeCell ref="C7:C8"/>
    <mergeCell ref="Q7:Q8"/>
    <mergeCell ref="Q13:Q14"/>
    <mergeCell ref="Q15:Q17"/>
    <mergeCell ref="Q18:Q19"/>
    <mergeCell ref="C9:C10"/>
    <mergeCell ref="Q9:Q10"/>
    <mergeCell ref="C13:C14"/>
    <mergeCell ref="C15:C17"/>
    <mergeCell ref="C18:C19"/>
    <mergeCell ref="Y7:Y8"/>
    <mergeCell ref="Y13:Y14"/>
    <mergeCell ref="Y15:Y17"/>
    <mergeCell ref="Y18:Y19"/>
    <mergeCell ref="Y27:Y28"/>
    <mergeCell ref="W7:W8"/>
    <mergeCell ref="W13:W14"/>
    <mergeCell ref="W15:W17"/>
    <mergeCell ref="W18:W19"/>
    <mergeCell ref="W27:W28"/>
    <mergeCell ref="U7:U8"/>
    <mergeCell ref="Q27:Q28"/>
    <mergeCell ref="S7:S8"/>
    <mergeCell ref="S13:S14"/>
    <mergeCell ref="S15:S17"/>
    <mergeCell ref="S18:S19"/>
    <mergeCell ref="S27:S28"/>
    <mergeCell ref="S9:S10"/>
    <mergeCell ref="C27:C28"/>
    <mergeCell ref="U13:U14"/>
    <mergeCell ref="U15:U17"/>
    <mergeCell ref="U18:U19"/>
    <mergeCell ref="U27:U28"/>
  </mergeCells>
  <conditionalFormatting sqref="E32">
    <cfRule type="expression" dxfId="27" priority="1">
      <formula>E32&gt;(SUM($E$30:$E$31))</formula>
    </cfRule>
  </conditionalFormatting>
  <dataValidations count="3">
    <dataValidation type="list" showInputMessage="1" showErrorMessage="1" sqref="D3" xr:uid="{00000000-0002-0000-0000-000000000000}">
      <formula1>$P$3:$P$5</formula1>
    </dataValidation>
    <dataValidation type="list" errorStyle="information" allowBlank="1" showInputMessage="1" showErrorMessage="1" error="Please choose either yes or no" promptTitle="Input yes or no" prompt="Please note that both parameters need to be fulfilled. For definition of &quot;remote area&quot;, see criteria document O5." sqref="D4" xr:uid="{4FB1DD22-4F1A-4DE0-BBDA-902D1960AB39}">
      <formula1>"Input answer here, yes, no"</formula1>
    </dataValidation>
    <dataValidation allowBlank="1" showInputMessage="1" showErrorMessage="1" promptTitle="Please choose yes or no" sqref="F11" xr:uid="{D903C8E3-8889-4A29-8D82-8D4ABC59E9A5}"/>
  </dataValidations>
  <pageMargins left="0.7" right="0.7" top="0.75" bottom="0.75" header="0.3" footer="0.3"/>
  <pageSetup paperSize="9" scale="89" orientation="landscape"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U33"/>
  <sheetViews>
    <sheetView topLeftCell="A6" zoomScale="74" workbookViewId="0">
      <selection activeCell="H28" sqref="H28"/>
    </sheetView>
  </sheetViews>
  <sheetFormatPr defaultRowHeight="14.45"/>
  <cols>
    <col min="1" max="1" width="1.5703125" customWidth="1"/>
    <col min="2" max="2" width="47.5703125" customWidth="1"/>
    <col min="3" max="3" width="15.42578125" customWidth="1"/>
    <col min="4" max="4" width="16.85546875" customWidth="1"/>
    <col min="5" max="5" width="15.42578125" customWidth="1"/>
    <col min="6" max="6" width="16.42578125" customWidth="1"/>
    <col min="7" max="7" width="14.42578125" customWidth="1"/>
    <col min="8" max="8" width="16.140625" customWidth="1"/>
    <col min="10" max="10" width="11.5703125" customWidth="1"/>
    <col min="12" max="12" width="13.85546875" customWidth="1"/>
    <col min="13" max="13" width="12.7109375" customWidth="1"/>
    <col min="14" max="14" width="23.85546875" hidden="1" customWidth="1"/>
    <col min="15" max="15" width="36.5703125" hidden="1" customWidth="1"/>
    <col min="16" max="18" width="23.85546875" hidden="1" customWidth="1"/>
    <col min="19" max="19" width="12.85546875" hidden="1" customWidth="1"/>
    <col min="20" max="20" width="7.5703125" hidden="1" customWidth="1"/>
    <col min="21" max="21" width="5.140625" hidden="1" customWidth="1"/>
    <col min="22" max="22" width="0" hidden="1" customWidth="1"/>
  </cols>
  <sheetData>
    <row r="1" spans="2:19" s="136" customFormat="1" ht="20.45" customHeight="1" thickBot="1">
      <c r="B1" s="135"/>
    </row>
    <row r="2" spans="2:19" ht="104.45" customHeight="1" thickBot="1">
      <c r="B2" s="30" t="s">
        <v>178</v>
      </c>
      <c r="C2" s="31" t="s">
        <v>179</v>
      </c>
      <c r="D2" s="31"/>
      <c r="E2" s="32" t="s">
        <v>180</v>
      </c>
      <c r="F2" s="32"/>
      <c r="G2" s="32" t="s">
        <v>181</v>
      </c>
      <c r="H2" s="32"/>
      <c r="I2" s="31" t="s">
        <v>182</v>
      </c>
      <c r="J2" s="31" t="s">
        <v>183</v>
      </c>
      <c r="K2" s="31" t="s">
        <v>184</v>
      </c>
      <c r="L2" s="33" t="s">
        <v>183</v>
      </c>
      <c r="M2" s="34"/>
      <c r="N2" s="34" t="s">
        <v>185</v>
      </c>
      <c r="O2" s="34"/>
      <c r="P2" s="34"/>
      <c r="Q2" s="34"/>
      <c r="R2" s="34" t="s">
        <v>186</v>
      </c>
      <c r="S2" s="34" t="s">
        <v>187</v>
      </c>
    </row>
    <row r="3" spans="2:19" ht="15" thickBot="1">
      <c r="B3" s="7" t="s">
        <v>188</v>
      </c>
      <c r="C3" s="35"/>
      <c r="D3" s="36" t="s">
        <v>189</v>
      </c>
      <c r="E3" s="37"/>
      <c r="F3" s="38" t="str">
        <f>+D3</f>
        <v>m3-N</v>
      </c>
      <c r="G3" s="37"/>
      <c r="H3" s="38" t="str">
        <f>+D3</f>
        <v>m3-N</v>
      </c>
      <c r="I3" s="138">
        <v>11</v>
      </c>
      <c r="J3" s="36" t="s">
        <v>190</v>
      </c>
      <c r="K3" s="139">
        <v>205</v>
      </c>
      <c r="L3" s="39" t="s">
        <v>191</v>
      </c>
      <c r="M3" s="40"/>
      <c r="N3" s="40">
        <f>+IF(E3+G3&gt;C3,1,0)</f>
        <v>0</v>
      </c>
      <c r="O3" s="40"/>
      <c r="P3" s="40"/>
      <c r="Q3" s="40"/>
      <c r="R3" s="41">
        <f>+(C3-E3-35%*G3)*I3</f>
        <v>0</v>
      </c>
      <c r="S3" s="41">
        <f>+R3*K3</f>
        <v>0</v>
      </c>
    </row>
    <row r="4" spans="2:19" ht="15" thickBot="1">
      <c r="B4" s="6" t="s">
        <v>192</v>
      </c>
      <c r="C4" s="35"/>
      <c r="D4" s="36" t="s">
        <v>193</v>
      </c>
      <c r="E4" s="37"/>
      <c r="F4" s="38" t="str">
        <f>+D4</f>
        <v>kg</v>
      </c>
      <c r="G4" s="37"/>
      <c r="H4" s="38" t="str">
        <f>+D4</f>
        <v>kg</v>
      </c>
      <c r="I4" s="138">
        <v>11.67</v>
      </c>
      <c r="J4" s="36" t="s">
        <v>194</v>
      </c>
      <c r="K4" s="139">
        <v>267.3</v>
      </c>
      <c r="L4" s="39" t="s">
        <v>191</v>
      </c>
      <c r="M4" s="40"/>
      <c r="N4" s="40">
        <f t="shared" ref="N4:N14" si="0">+IF(E4+G4&gt;C4,1,0)</f>
        <v>0</v>
      </c>
      <c r="O4" s="40"/>
      <c r="P4" s="40"/>
      <c r="Q4" s="40"/>
      <c r="R4" s="41">
        <f t="shared" ref="R4:R13" si="1">+(C4-E4-35%*G4)*I4</f>
        <v>0</v>
      </c>
      <c r="S4" s="41">
        <f t="shared" ref="S4:S12" si="2">+R4*K4</f>
        <v>0</v>
      </c>
    </row>
    <row r="5" spans="2:19" ht="15" thickBot="1">
      <c r="B5" s="6" t="s">
        <v>195</v>
      </c>
      <c r="C5" s="42"/>
      <c r="D5" s="43" t="s">
        <v>193</v>
      </c>
      <c r="E5" s="44"/>
      <c r="F5" s="45" t="str">
        <f t="shared" ref="F5:F14" si="3">+D5</f>
        <v>kg</v>
      </c>
      <c r="G5" s="44"/>
      <c r="H5" s="45" t="str">
        <f t="shared" ref="H5:H12" si="4">+D5</f>
        <v>kg</v>
      </c>
      <c r="I5" s="140">
        <v>12.78</v>
      </c>
      <c r="J5" s="43" t="s">
        <v>194</v>
      </c>
      <c r="K5" s="141">
        <v>234.4</v>
      </c>
      <c r="L5" s="46" t="s">
        <v>191</v>
      </c>
      <c r="M5" s="40"/>
      <c r="N5" s="40">
        <f t="shared" si="0"/>
        <v>0</v>
      </c>
      <c r="O5" s="40"/>
      <c r="P5" s="40"/>
      <c r="Q5" s="40"/>
      <c r="R5" s="41">
        <f t="shared" si="1"/>
        <v>0</v>
      </c>
      <c r="S5" s="41">
        <f t="shared" si="2"/>
        <v>0</v>
      </c>
    </row>
    <row r="6" spans="2:19" ht="15" thickBot="1">
      <c r="B6" s="6" t="s">
        <v>196</v>
      </c>
      <c r="C6" s="35"/>
      <c r="D6" s="36" t="s">
        <v>193</v>
      </c>
      <c r="E6" s="37"/>
      <c r="F6" s="38" t="str">
        <f t="shared" si="3"/>
        <v>kg</v>
      </c>
      <c r="G6" s="37"/>
      <c r="H6" s="38" t="str">
        <f t="shared" si="4"/>
        <v>kg</v>
      </c>
      <c r="I6" s="138">
        <v>3.89</v>
      </c>
      <c r="J6" s="36" t="s">
        <v>194</v>
      </c>
      <c r="K6" s="139">
        <v>0</v>
      </c>
      <c r="L6" s="39" t="s">
        <v>191</v>
      </c>
      <c r="M6" s="40"/>
      <c r="N6" s="40">
        <f t="shared" si="0"/>
        <v>0</v>
      </c>
      <c r="O6" s="40"/>
      <c r="P6" s="40"/>
      <c r="Q6" s="40"/>
      <c r="R6" s="41">
        <f t="shared" si="1"/>
        <v>0</v>
      </c>
      <c r="S6" s="41">
        <f t="shared" si="2"/>
        <v>0</v>
      </c>
    </row>
    <row r="7" spans="2:19" ht="15" thickBot="1">
      <c r="B7" s="6" t="s">
        <v>197</v>
      </c>
      <c r="C7" s="42"/>
      <c r="D7" s="43" t="s">
        <v>193</v>
      </c>
      <c r="E7" s="44"/>
      <c r="F7" s="45" t="str">
        <f t="shared" si="3"/>
        <v>kg</v>
      </c>
      <c r="G7" s="44"/>
      <c r="H7" s="45" t="str">
        <f t="shared" si="4"/>
        <v>kg</v>
      </c>
      <c r="I7" s="140">
        <v>4.72</v>
      </c>
      <c r="J7" s="43" t="s">
        <v>194</v>
      </c>
      <c r="K7" s="141">
        <v>0</v>
      </c>
      <c r="L7" s="46" t="s">
        <v>191</v>
      </c>
      <c r="M7" s="40"/>
      <c r="N7" s="40">
        <f t="shared" si="0"/>
        <v>0</v>
      </c>
      <c r="O7" s="40"/>
      <c r="P7" s="40"/>
      <c r="Q7" s="40"/>
      <c r="R7" s="41">
        <f>+(C7-E7-35%*G7)*I7</f>
        <v>0</v>
      </c>
      <c r="S7" s="41">
        <f t="shared" si="2"/>
        <v>0</v>
      </c>
    </row>
    <row r="8" spans="2:19" ht="15" thickBot="1">
      <c r="B8" s="6" t="s">
        <v>198</v>
      </c>
      <c r="C8" s="35"/>
      <c r="D8" s="36" t="s">
        <v>193</v>
      </c>
      <c r="E8" s="37"/>
      <c r="F8" s="38" t="str">
        <f t="shared" si="3"/>
        <v>kg</v>
      </c>
      <c r="G8" s="37"/>
      <c r="H8" s="38" t="str">
        <f t="shared" si="4"/>
        <v>kg</v>
      </c>
      <c r="I8" s="138">
        <v>3.61</v>
      </c>
      <c r="J8" s="36" t="s">
        <v>194</v>
      </c>
      <c r="K8" s="139">
        <v>0</v>
      </c>
      <c r="L8" s="39" t="s">
        <v>191</v>
      </c>
      <c r="M8" s="40"/>
      <c r="N8" s="40">
        <f t="shared" si="0"/>
        <v>0</v>
      </c>
      <c r="O8" s="40"/>
      <c r="P8" s="40"/>
      <c r="Q8" s="40"/>
      <c r="R8" s="41">
        <f t="shared" si="1"/>
        <v>0</v>
      </c>
      <c r="S8" s="41">
        <f t="shared" si="2"/>
        <v>0</v>
      </c>
    </row>
    <row r="9" spans="2:19" ht="39.75" customHeight="1" thickBot="1">
      <c r="B9" s="6" t="s">
        <v>199</v>
      </c>
      <c r="C9" s="42"/>
      <c r="D9" s="43" t="s">
        <v>200</v>
      </c>
      <c r="E9" s="44"/>
      <c r="F9" s="45" t="str">
        <f t="shared" si="3"/>
        <v>dm3
wood chip volume</v>
      </c>
      <c r="G9" s="44"/>
      <c r="H9" s="45" t="str">
        <f t="shared" si="4"/>
        <v>dm3
wood chip volume</v>
      </c>
      <c r="I9" s="140">
        <v>0.76</v>
      </c>
      <c r="J9" s="43" t="s">
        <v>201</v>
      </c>
      <c r="K9" s="141">
        <v>0</v>
      </c>
      <c r="L9" s="46" t="s">
        <v>191</v>
      </c>
      <c r="M9" s="40"/>
      <c r="N9" s="40">
        <f t="shared" si="0"/>
        <v>0</v>
      </c>
      <c r="O9" s="40"/>
      <c r="P9" s="40"/>
      <c r="Q9" s="40"/>
      <c r="R9" s="41">
        <f t="shared" si="1"/>
        <v>0</v>
      </c>
      <c r="S9" s="41">
        <f t="shared" si="2"/>
        <v>0</v>
      </c>
    </row>
    <row r="10" spans="2:19" ht="15" thickBot="1">
      <c r="B10" s="6" t="s">
        <v>202</v>
      </c>
      <c r="C10" s="35"/>
      <c r="D10" s="36" t="s">
        <v>203</v>
      </c>
      <c r="E10" s="37"/>
      <c r="F10" s="38" t="str">
        <f t="shared" si="3"/>
        <v>m3</v>
      </c>
      <c r="G10" s="37"/>
      <c r="H10" s="38" t="str">
        <f t="shared" si="4"/>
        <v>m3</v>
      </c>
      <c r="I10" s="138">
        <v>6.39</v>
      </c>
      <c r="J10" s="36" t="s">
        <v>204</v>
      </c>
      <c r="K10" s="139">
        <v>0</v>
      </c>
      <c r="L10" s="39" t="s">
        <v>191</v>
      </c>
      <c r="M10" s="40"/>
      <c r="N10" s="40">
        <f t="shared" si="0"/>
        <v>0</v>
      </c>
      <c r="O10" s="40"/>
      <c r="P10" s="40"/>
      <c r="Q10" s="40"/>
      <c r="R10" s="41">
        <f t="shared" si="1"/>
        <v>0</v>
      </c>
      <c r="S10" s="41">
        <f t="shared" si="2"/>
        <v>0</v>
      </c>
    </row>
    <row r="11" spans="2:19" ht="15" thickBot="1">
      <c r="B11" s="6" t="s">
        <v>205</v>
      </c>
      <c r="C11" s="47"/>
      <c r="D11" s="36" t="s">
        <v>189</v>
      </c>
      <c r="E11" s="49"/>
      <c r="F11" s="50" t="str">
        <f>+D11</f>
        <v>m3-N</v>
      </c>
      <c r="G11" s="49"/>
      <c r="H11" s="50" t="str">
        <f>+D11</f>
        <v>m3-N</v>
      </c>
      <c r="I11" s="142">
        <v>25.9</v>
      </c>
      <c r="J11" s="36" t="s">
        <v>190</v>
      </c>
      <c r="K11" s="143"/>
      <c r="L11" s="39"/>
      <c r="M11" s="40"/>
      <c r="N11" s="40"/>
      <c r="O11" s="40"/>
      <c r="P11" s="40"/>
      <c r="Q11" s="40"/>
      <c r="R11" s="41">
        <f t="shared" si="1"/>
        <v>0</v>
      </c>
      <c r="S11" s="41"/>
    </row>
    <row r="12" spans="2:19" ht="15" thickBot="1">
      <c r="B12" s="6" t="s">
        <v>206</v>
      </c>
      <c r="C12" s="47"/>
      <c r="D12" s="48" t="s">
        <v>193</v>
      </c>
      <c r="E12" s="49"/>
      <c r="F12" s="50" t="str">
        <f t="shared" si="3"/>
        <v>kg</v>
      </c>
      <c r="G12" s="49"/>
      <c r="H12" s="50" t="str">
        <f t="shared" si="4"/>
        <v>kg</v>
      </c>
      <c r="I12" s="142">
        <v>10.28</v>
      </c>
      <c r="J12" s="48" t="s">
        <v>194</v>
      </c>
      <c r="K12" s="143">
        <v>0</v>
      </c>
      <c r="L12" s="39" t="s">
        <v>191</v>
      </c>
      <c r="M12" s="40"/>
      <c r="N12" s="40">
        <f t="shared" si="0"/>
        <v>0</v>
      </c>
      <c r="O12" s="40"/>
      <c r="P12" s="40"/>
      <c r="Q12" s="40"/>
      <c r="R12" s="41">
        <f t="shared" si="1"/>
        <v>0</v>
      </c>
      <c r="S12" s="41">
        <f t="shared" si="2"/>
        <v>0</v>
      </c>
    </row>
    <row r="13" spans="2:19" ht="25.5" thickBot="1">
      <c r="B13" s="6" t="s">
        <v>207</v>
      </c>
      <c r="C13" s="47"/>
      <c r="D13" s="48" t="s">
        <v>208</v>
      </c>
      <c r="E13" s="49"/>
      <c r="F13" s="50" t="str">
        <f t="shared" si="3"/>
        <v>kWh</v>
      </c>
      <c r="G13" s="51"/>
      <c r="H13" s="51"/>
      <c r="I13" s="142">
        <v>1.1000000000000001</v>
      </c>
      <c r="J13" s="48" t="s">
        <v>209</v>
      </c>
      <c r="K13" s="143">
        <v>216</v>
      </c>
      <c r="L13" s="52" t="s">
        <v>191</v>
      </c>
      <c r="M13" s="40"/>
      <c r="N13" s="40">
        <f t="shared" si="0"/>
        <v>0</v>
      </c>
      <c r="O13" s="40" t="s">
        <v>210</v>
      </c>
      <c r="P13" s="40" t="s">
        <v>211</v>
      </c>
      <c r="Q13" s="40" t="s">
        <v>212</v>
      </c>
      <c r="R13" s="41">
        <f t="shared" si="1"/>
        <v>0</v>
      </c>
      <c r="S13" s="41">
        <f>+R13*K13/I13</f>
        <v>0</v>
      </c>
    </row>
    <row r="14" spans="2:19" ht="18.75" customHeight="1" thickBot="1">
      <c r="B14" s="6" t="s">
        <v>213</v>
      </c>
      <c r="C14" s="112"/>
      <c r="D14" s="53" t="s">
        <v>208</v>
      </c>
      <c r="E14" s="37"/>
      <c r="F14" s="38" t="str">
        <f t="shared" si="3"/>
        <v>kWh</v>
      </c>
      <c r="G14" s="54"/>
      <c r="H14" s="54"/>
      <c r="I14" s="144">
        <v>1.2</v>
      </c>
      <c r="J14" s="36" t="s">
        <v>209</v>
      </c>
      <c r="K14" s="145">
        <v>59</v>
      </c>
      <c r="L14" s="39" t="s">
        <v>214</v>
      </c>
      <c r="M14" s="40"/>
      <c r="N14" s="40">
        <f t="shared" si="0"/>
        <v>0</v>
      </c>
      <c r="O14" s="137">
        <f>+C14-C15</f>
        <v>0</v>
      </c>
      <c r="P14" s="40">
        <f>+IF(O14&gt;E14,E14,O14)</f>
        <v>0</v>
      </c>
      <c r="Q14" s="40">
        <f>+IF(O14=P14,E14-P14)</f>
        <v>0</v>
      </c>
      <c r="R14" s="41">
        <f>+(C14-C15-E14-35%*G14)*I14+(C15*I15)</f>
        <v>0</v>
      </c>
      <c r="S14" s="41">
        <f>+(C14-C15-P14)*K14+(C15-Q14)/2*K14</f>
        <v>0</v>
      </c>
    </row>
    <row r="15" spans="2:19" ht="25.5" thickBot="1">
      <c r="B15" s="55" t="s">
        <v>215</v>
      </c>
      <c r="C15" s="56"/>
      <c r="D15" s="57" t="s">
        <v>208</v>
      </c>
      <c r="E15" s="149"/>
      <c r="F15" s="149"/>
      <c r="G15" s="149"/>
      <c r="H15" s="149"/>
      <c r="I15" s="150">
        <v>1</v>
      </c>
      <c r="J15" s="149"/>
      <c r="K15" s="149"/>
      <c r="L15" s="149"/>
      <c r="M15" s="58"/>
      <c r="N15" s="58">
        <f>+IF(C15&gt;C14,1,0)</f>
        <v>0</v>
      </c>
      <c r="O15" s="58"/>
      <c r="P15" s="58"/>
      <c r="Q15" s="58"/>
      <c r="R15" s="41"/>
      <c r="S15" s="41"/>
    </row>
    <row r="16" spans="2:19" ht="15" thickBot="1">
      <c r="B16" s="58"/>
      <c r="C16" s="58"/>
      <c r="D16" s="58"/>
      <c r="E16" s="58"/>
      <c r="F16" s="58"/>
      <c r="G16" s="58"/>
      <c r="H16" s="58"/>
      <c r="I16" s="58"/>
      <c r="J16" s="58"/>
      <c r="K16" s="58"/>
      <c r="L16" s="58"/>
      <c r="M16" s="58"/>
      <c r="N16" s="58">
        <f>SUM(N3:N15)</f>
        <v>0</v>
      </c>
      <c r="O16" s="58"/>
      <c r="P16" s="58"/>
      <c r="Q16" s="58"/>
      <c r="R16" s="58"/>
      <c r="S16" s="58"/>
    </row>
    <row r="17" spans="2:21" ht="15.95" thickBot="1">
      <c r="B17" s="59" t="s">
        <v>216</v>
      </c>
      <c r="C17" s="98"/>
      <c r="D17" s="60" t="s">
        <v>203</v>
      </c>
      <c r="E17" s="58"/>
      <c r="F17" s="58"/>
      <c r="G17" s="58"/>
      <c r="H17" s="58"/>
      <c r="I17" s="58"/>
      <c r="J17" s="58"/>
      <c r="K17" s="58"/>
      <c r="L17" s="58"/>
      <c r="M17" s="58"/>
      <c r="N17" s="58"/>
      <c r="O17" s="58"/>
      <c r="P17" s="58"/>
      <c r="Q17" s="58"/>
      <c r="R17" s="58"/>
      <c r="S17" s="58"/>
    </row>
    <row r="18" spans="2:21" ht="15" thickBot="1">
      <c r="B18" s="58"/>
      <c r="C18" s="58"/>
      <c r="D18" s="58"/>
      <c r="E18" s="58"/>
      <c r="F18" s="58"/>
      <c r="G18" s="58"/>
      <c r="H18" s="58"/>
      <c r="I18" s="58"/>
      <c r="J18" s="58"/>
      <c r="K18" s="58"/>
      <c r="L18" s="58"/>
      <c r="M18" s="58"/>
      <c r="N18" s="58"/>
      <c r="O18" s="58"/>
      <c r="P18" s="58"/>
      <c r="Q18" s="58"/>
      <c r="R18" s="58"/>
      <c r="S18" s="58"/>
    </row>
    <row r="19" spans="2:21">
      <c r="B19" s="61" t="s">
        <v>217</v>
      </c>
      <c r="C19" s="62"/>
      <c r="D19" s="63"/>
      <c r="E19" s="58"/>
      <c r="F19" s="58"/>
      <c r="G19" s="58"/>
      <c r="H19" s="58"/>
      <c r="I19" s="58"/>
      <c r="J19" s="58"/>
      <c r="K19" s="58"/>
      <c r="L19" s="58"/>
      <c r="M19" s="58"/>
      <c r="N19" s="58"/>
      <c r="O19" s="58"/>
      <c r="P19" s="58"/>
      <c r="Q19" s="58"/>
      <c r="R19" s="58"/>
      <c r="S19" s="58"/>
    </row>
    <row r="20" spans="2:21">
      <c r="B20" s="64" t="s">
        <v>218</v>
      </c>
      <c r="C20" s="65" t="str">
        <f>IFERROR(+SUM(R3:R14)/'Production Mix (Volume)'!E35,"")</f>
        <v/>
      </c>
      <c r="D20" s="66" t="s">
        <v>194</v>
      </c>
      <c r="E20" s="58"/>
      <c r="F20" s="58"/>
      <c r="G20" s="58"/>
      <c r="H20" s="58"/>
      <c r="I20" s="58"/>
      <c r="J20" s="58"/>
      <c r="K20" s="58"/>
      <c r="L20" s="58"/>
      <c r="M20" s="58"/>
      <c r="N20" s="58"/>
      <c r="O20" s="75">
        <v>0.5</v>
      </c>
      <c r="P20" s="75">
        <v>0.6</v>
      </c>
      <c r="Q20" s="75">
        <v>0.7</v>
      </c>
      <c r="R20" s="75">
        <v>0.8</v>
      </c>
      <c r="S20" s="75">
        <v>0.9</v>
      </c>
      <c r="T20" s="76">
        <v>0.95</v>
      </c>
    </row>
    <row r="21" spans="2:21" ht="15" thickBot="1">
      <c r="B21" s="64" t="s">
        <v>219</v>
      </c>
      <c r="C21" s="65" t="str">
        <f>IF('Production Mix (Volume)'!E35=0,"",+'Production Mix (Volume)'!J34)</f>
        <v/>
      </c>
      <c r="D21" s="66" t="s">
        <v>194</v>
      </c>
      <c r="E21" s="130" t="s">
        <v>220</v>
      </c>
      <c r="F21" s="58"/>
      <c r="G21" s="58"/>
      <c r="H21" s="58"/>
      <c r="I21" s="58"/>
      <c r="J21" s="58"/>
      <c r="K21" s="58"/>
      <c r="L21" s="58"/>
      <c r="M21" s="58"/>
      <c r="N21" s="58"/>
      <c r="O21" s="58">
        <f>+IF(C22&lt;O20,1,0)</f>
        <v>0</v>
      </c>
      <c r="P21" s="77">
        <f>+IF(SUM($O21:O21)=1,"0",IF($C22&lt;P20,1,0))</f>
        <v>0</v>
      </c>
      <c r="Q21" s="77">
        <f>+IF(SUM($O$21:P21)=1,"0",IF($C$22&lt;Q20,1,0))</f>
        <v>0</v>
      </c>
      <c r="R21" s="77">
        <f>+IF(SUM($O$21:Q21)=1,"0",IF($C$22&lt;R20,1,0))</f>
        <v>0</v>
      </c>
      <c r="S21" s="77">
        <f>+IF(SUM($O$21:R21)=1,"0",IF($C$22&lt;S20,1,0))</f>
        <v>0</v>
      </c>
      <c r="T21" s="77">
        <f>+IF(SUM($O$21:S21)=1,"0",IF($C$22&lt;T20,1,0))</f>
        <v>0</v>
      </c>
      <c r="U21" s="58"/>
    </row>
    <row r="22" spans="2:21" ht="15" thickBot="1">
      <c r="B22" s="64" t="s">
        <v>221</v>
      </c>
      <c r="C22" s="67" t="str">
        <f>IFERROR(+C20/C21,"")</f>
        <v/>
      </c>
      <c r="D22" s="78" t="s">
        <v>222</v>
      </c>
      <c r="E22" s="74" t="str">
        <f>+IF(C22&gt;1,"",SUMPRODUCT(O21:T21,O22:T22))</f>
        <v/>
      </c>
      <c r="F22" s="60" t="str">
        <f>+IF(E22="","",IF(E22=1,"point","points"))</f>
        <v/>
      </c>
      <c r="G22" s="58"/>
      <c r="H22" s="58"/>
      <c r="I22" s="58"/>
      <c r="J22" s="58"/>
      <c r="K22" s="58"/>
      <c r="L22" s="58"/>
      <c r="M22" s="58"/>
      <c r="N22" s="58"/>
      <c r="O22" s="58">
        <v>10</v>
      </c>
      <c r="P22" s="58">
        <v>8</v>
      </c>
      <c r="Q22" s="58">
        <v>6</v>
      </c>
      <c r="R22" s="58">
        <v>4</v>
      </c>
      <c r="S22" s="58">
        <v>2</v>
      </c>
      <c r="T22" s="58">
        <v>1</v>
      </c>
    </row>
    <row r="23" spans="2:21">
      <c r="B23" s="64"/>
      <c r="C23" s="58"/>
      <c r="D23" s="66"/>
      <c r="E23" s="58"/>
      <c r="F23" s="58"/>
      <c r="G23" s="58"/>
      <c r="H23" s="58"/>
      <c r="I23" s="58"/>
      <c r="J23" s="58"/>
      <c r="K23" s="58"/>
      <c r="L23" s="58"/>
      <c r="M23" s="58"/>
      <c r="N23" s="58"/>
      <c r="O23" s="58"/>
      <c r="P23" s="58"/>
      <c r="Q23" s="58"/>
      <c r="R23" s="58"/>
      <c r="S23" s="58"/>
    </row>
    <row r="24" spans="2:21">
      <c r="B24" s="68" t="s">
        <v>223</v>
      </c>
      <c r="C24" s="58"/>
      <c r="D24" s="66"/>
      <c r="E24" s="58"/>
      <c r="F24" s="58"/>
      <c r="G24" s="58"/>
      <c r="H24" s="58"/>
      <c r="I24" s="58"/>
      <c r="J24" s="58"/>
      <c r="K24" s="58"/>
      <c r="L24" s="58"/>
      <c r="M24" s="58"/>
      <c r="N24" s="58"/>
      <c r="O24" s="58"/>
      <c r="P24" s="58"/>
      <c r="Q24" s="58"/>
      <c r="R24" s="58"/>
      <c r="S24" s="58"/>
    </row>
    <row r="25" spans="2:21" ht="15.6">
      <c r="B25" s="64" t="s">
        <v>224</v>
      </c>
      <c r="C25" s="69" t="str">
        <f>IFERROR(+SUM(S3:S14)/'Production Mix (Volume)'!E35,"")</f>
        <v/>
      </c>
      <c r="D25" s="66" t="s">
        <v>225</v>
      </c>
      <c r="E25" s="58"/>
      <c r="F25" s="58"/>
      <c r="G25" s="58"/>
      <c r="H25" s="58"/>
      <c r="I25" s="58"/>
      <c r="J25" s="58"/>
      <c r="K25" s="58"/>
      <c r="L25" s="58"/>
      <c r="M25" s="58"/>
      <c r="N25" s="58"/>
      <c r="O25" s="75">
        <v>0.4</v>
      </c>
      <c r="P25" s="75">
        <v>0.5</v>
      </c>
      <c r="Q25" s="75">
        <v>0.6</v>
      </c>
      <c r="R25" s="75">
        <v>0.7</v>
      </c>
      <c r="S25" s="75">
        <v>0.8</v>
      </c>
      <c r="T25" s="76">
        <v>0.9</v>
      </c>
    </row>
    <row r="26" spans="2:21" ht="15.95" thickBot="1">
      <c r="B26" s="64" t="s">
        <v>226</v>
      </c>
      <c r="C26" s="69" t="str">
        <f>IF('Production Mix (Volume)'!E35=0,"",+'Production Mix (Volume)'!K34)</f>
        <v/>
      </c>
      <c r="D26" s="66" t="s">
        <v>225</v>
      </c>
      <c r="E26" s="130" t="s">
        <v>227</v>
      </c>
      <c r="F26" s="58"/>
      <c r="G26" s="58"/>
      <c r="H26" s="58"/>
      <c r="I26" s="58"/>
      <c r="J26" s="58"/>
      <c r="K26" s="58"/>
      <c r="L26" s="58"/>
      <c r="M26" s="58"/>
      <c r="N26" s="58"/>
      <c r="O26" s="58">
        <f>+IF(C27&lt;O25,1,0)</f>
        <v>0</v>
      </c>
      <c r="P26" s="77">
        <f>+IF(SUM($O26:O26)=1,"0",IF($C27&lt;P25,1,0))</f>
        <v>0</v>
      </c>
      <c r="Q26" s="77">
        <f>+IF(SUM($O26:P26)=1,"0",IF($C27&lt;Q25,1,0))</f>
        <v>0</v>
      </c>
      <c r="R26" s="77">
        <f>+IF(SUM($O26:Q26)=1,"0",IF($C27&lt;R25,1,0))</f>
        <v>0</v>
      </c>
      <c r="S26" s="77">
        <f>+IF(SUM($O26:R26)=1,"0",IF($C27&lt;S25,1,0))</f>
        <v>0</v>
      </c>
      <c r="T26" s="77">
        <f>+IF(SUM($O26:S26)=1,"0",IF($C27&lt;T25,1,0))</f>
        <v>0</v>
      </c>
    </row>
    <row r="27" spans="2:21" ht="15" thickBot="1">
      <c r="B27" s="64" t="s">
        <v>221</v>
      </c>
      <c r="C27" s="67" t="str">
        <f>IFERROR(+C25/C26,"")</f>
        <v/>
      </c>
      <c r="D27" s="78" t="s">
        <v>228</v>
      </c>
      <c r="E27" s="74" t="str">
        <f>+IF(C27&gt;1,"",SUMPRODUCT(O26:T26,O27:T27))</f>
        <v/>
      </c>
      <c r="F27" s="60" t="str">
        <f>+IF(E27="","",IF(E27=1,"point","points"))</f>
        <v/>
      </c>
      <c r="G27" s="58"/>
      <c r="H27" s="58"/>
      <c r="I27" s="58"/>
      <c r="J27" s="58"/>
      <c r="K27" s="58"/>
      <c r="L27" s="58"/>
      <c r="M27" s="58"/>
      <c r="N27" s="58"/>
      <c r="O27" s="58">
        <v>10</v>
      </c>
      <c r="P27" s="58">
        <v>8</v>
      </c>
      <c r="Q27" s="58">
        <v>6</v>
      </c>
      <c r="R27" s="58">
        <v>4</v>
      </c>
      <c r="S27" s="58">
        <v>2</v>
      </c>
      <c r="T27" s="58">
        <v>1</v>
      </c>
    </row>
    <row r="28" spans="2:21">
      <c r="B28" s="64"/>
      <c r="C28" s="58"/>
      <c r="D28" s="66"/>
      <c r="E28" s="58"/>
      <c r="F28" s="58"/>
      <c r="G28" s="58"/>
      <c r="H28" s="58"/>
      <c r="I28" s="58"/>
      <c r="J28" s="58"/>
      <c r="K28" s="58"/>
      <c r="L28" s="58"/>
      <c r="M28" s="58"/>
      <c r="N28" s="58"/>
      <c r="O28" s="58"/>
      <c r="P28" s="58"/>
      <c r="Q28" s="58"/>
      <c r="R28" s="58"/>
      <c r="S28" s="58"/>
    </row>
    <row r="29" spans="2:21">
      <c r="B29" s="68" t="s">
        <v>229</v>
      </c>
      <c r="C29" s="58"/>
      <c r="D29" s="66"/>
      <c r="E29" s="58"/>
      <c r="F29" s="58"/>
      <c r="G29" s="58"/>
      <c r="H29" s="58"/>
      <c r="I29" s="58"/>
      <c r="J29" s="58"/>
      <c r="K29" s="58"/>
      <c r="L29" s="58"/>
      <c r="M29" s="58"/>
      <c r="N29" s="58"/>
      <c r="O29" s="58"/>
      <c r="P29" s="58"/>
      <c r="Q29" s="58"/>
      <c r="R29" s="58"/>
      <c r="S29" s="58"/>
    </row>
    <row r="30" spans="2:21">
      <c r="B30" s="64" t="s">
        <v>230</v>
      </c>
      <c r="C30" s="73" t="str">
        <f>IFERROR(+C17*1000/'Production Mix (Volume)'!E35,"")</f>
        <v/>
      </c>
      <c r="D30" s="66" t="s">
        <v>231</v>
      </c>
      <c r="E30" s="58"/>
      <c r="F30" s="58"/>
      <c r="G30" s="58"/>
      <c r="H30" s="58"/>
      <c r="I30" s="58"/>
      <c r="J30" s="58"/>
      <c r="K30" s="58"/>
      <c r="L30" s="58"/>
      <c r="M30" s="58"/>
      <c r="N30" s="58"/>
      <c r="O30" s="75">
        <v>0.5</v>
      </c>
      <c r="P30" s="75">
        <v>0.6</v>
      </c>
      <c r="Q30" s="75">
        <v>0.7</v>
      </c>
      <c r="R30" s="75">
        <v>0.8</v>
      </c>
      <c r="S30" s="75">
        <v>0.9</v>
      </c>
      <c r="T30" s="76"/>
    </row>
    <row r="31" spans="2:21" ht="15" thickBot="1">
      <c r="B31" s="64" t="s">
        <v>232</v>
      </c>
      <c r="C31" s="70" t="str">
        <f>IF('Production Mix (Volume)'!E35=0,"",'Production Mix (Volume)'!L34)</f>
        <v/>
      </c>
      <c r="D31" s="66" t="s">
        <v>231</v>
      </c>
      <c r="E31" s="130" t="s">
        <v>233</v>
      </c>
      <c r="F31" s="58"/>
      <c r="G31" s="58"/>
      <c r="H31" s="58"/>
      <c r="I31" s="58"/>
      <c r="J31" s="58"/>
      <c r="K31" s="58"/>
      <c r="L31" s="58"/>
      <c r="M31" s="58"/>
      <c r="N31" s="58"/>
      <c r="O31" s="58">
        <f>+IF(C32&lt;O30,1,0)</f>
        <v>0</v>
      </c>
      <c r="P31" s="77">
        <f>+IF(SUM($O31:O31)=1,"0",IF($C32&lt;P30,1,0))</f>
        <v>0</v>
      </c>
      <c r="Q31" s="77">
        <f>+IF(SUM($O31:P31)=1,"0",IF($C32&lt;Q30,1,0))</f>
        <v>0</v>
      </c>
      <c r="R31" s="77">
        <f>+IF(SUM($O31:Q31)=1,"0",IF($C32&lt;R30,1,0))</f>
        <v>0</v>
      </c>
      <c r="S31" s="77">
        <f>+IF(SUM($O31:R31)=1,"0",IF($C32&lt;S30,1,0))</f>
        <v>0</v>
      </c>
      <c r="T31" s="77"/>
    </row>
    <row r="32" spans="2:21" ht="15" thickBot="1">
      <c r="B32" s="71" t="s">
        <v>221</v>
      </c>
      <c r="C32" s="72" t="str">
        <f>IFERROR(+C30/C31,"")</f>
        <v/>
      </c>
      <c r="D32" s="79" t="s">
        <v>222</v>
      </c>
      <c r="E32" s="74" t="str">
        <f>+IF(C32&gt;1,"",SUMPRODUCT(O31:T31,O32:T32))</f>
        <v/>
      </c>
      <c r="F32" s="60" t="str">
        <f>+IF(E32="","",IF(E32=1,"point","points"))</f>
        <v/>
      </c>
      <c r="G32" s="58"/>
      <c r="H32" s="58"/>
      <c r="I32" s="58"/>
      <c r="J32" s="58"/>
      <c r="K32" s="58"/>
      <c r="L32" s="58"/>
      <c r="M32" s="58"/>
      <c r="N32" s="58"/>
      <c r="O32" s="58">
        <v>10</v>
      </c>
      <c r="P32" s="58">
        <v>8</v>
      </c>
      <c r="Q32" s="58">
        <v>6</v>
      </c>
      <c r="R32" s="58">
        <v>4</v>
      </c>
      <c r="S32" s="58">
        <v>2</v>
      </c>
      <c r="T32" s="58"/>
    </row>
    <row r="33" spans="15:20" ht="6.75" customHeight="1">
      <c r="O33" s="58"/>
      <c r="P33" s="58"/>
      <c r="Q33" s="58"/>
      <c r="R33" s="58"/>
      <c r="S33" s="58"/>
      <c r="T33" s="58"/>
    </row>
  </sheetData>
  <conditionalFormatting sqref="C22 C27 C32">
    <cfRule type="cellIs" dxfId="26" priority="11" stopIfTrue="1" operator="lessThan">
      <formula>1</formula>
    </cfRule>
  </conditionalFormatting>
  <conditionalFormatting sqref="C22 C27">
    <cfRule type="cellIs" dxfId="25" priority="13" operator="greaterThan">
      <formula>1</formula>
    </cfRule>
  </conditionalFormatting>
  <conditionalFormatting sqref="C32">
    <cfRule type="cellIs" dxfId="24" priority="12" operator="greaterThan">
      <formula>1</formula>
    </cfRule>
  </conditionalFormatting>
  <conditionalFormatting sqref="D22">
    <cfRule type="expression" dxfId="23" priority="8">
      <formula>LEFT($F$22,1)="p"</formula>
    </cfRule>
  </conditionalFormatting>
  <conditionalFormatting sqref="D27">
    <cfRule type="expression" dxfId="22" priority="3">
      <formula>LEFT($F$27,1)="p"</formula>
    </cfRule>
  </conditionalFormatting>
  <conditionalFormatting sqref="D32">
    <cfRule type="expression" dxfId="21" priority="2">
      <formula>LEFT($F$32,1)="p"</formula>
    </cfRule>
  </conditionalFormatting>
  <conditionalFormatting sqref="E22:F22">
    <cfRule type="expression" dxfId="20" priority="10">
      <formula>$E$22=""</formula>
    </cfRule>
  </conditionalFormatting>
  <conditionalFormatting sqref="E27:F27">
    <cfRule type="expression" dxfId="19" priority="5">
      <formula>$E$27=""</formula>
    </cfRule>
  </conditionalFormatting>
  <conditionalFormatting sqref="E32:F32">
    <cfRule type="expression" dxfId="18" priority="4">
      <formula>$E$32=""</formula>
    </cfRule>
  </conditionalFormatting>
  <conditionalFormatting sqref="G3:G12 E3:E14 C15">
    <cfRule type="expression" dxfId="17" priority="1">
      <formula>$N$16&gt;0</formula>
    </cfRule>
  </conditionalFormatting>
  <pageMargins left="0.25" right="0.25" top="0.75" bottom="0.75" header="0.3" footer="0.3"/>
  <pageSetup paperSize="9" scale="76" orientation="landscape"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05"/>
  <sheetViews>
    <sheetView tabSelected="1" zoomScale="74" workbookViewId="0">
      <selection activeCell="A35" sqref="A35"/>
    </sheetView>
  </sheetViews>
  <sheetFormatPr defaultColWidth="9.140625" defaultRowHeight="12.6"/>
  <cols>
    <col min="1" max="1" width="37.85546875" style="2" customWidth="1"/>
    <col min="2" max="2" width="31.140625" style="2" customWidth="1"/>
    <col min="3" max="3" width="23" style="2" customWidth="1"/>
    <col min="4" max="4" width="30.5703125" style="2" customWidth="1"/>
    <col min="5" max="5" width="32.85546875" style="2" customWidth="1"/>
    <col min="6" max="6" width="23" style="125" customWidth="1"/>
    <col min="7" max="7" width="23" style="2" customWidth="1"/>
    <col min="8" max="8" width="14" style="2" customWidth="1"/>
    <col min="9" max="9" width="9.140625" style="2"/>
    <col min="10" max="10" width="14.5703125" style="2" customWidth="1"/>
    <col min="11" max="16384" width="9.140625" style="2"/>
  </cols>
  <sheetData>
    <row r="1" spans="1:12" ht="13.5" thickBot="1">
      <c r="B1" s="101" t="s">
        <v>234</v>
      </c>
      <c r="D1" s="3"/>
      <c r="E1" s="3"/>
      <c r="F1" s="2"/>
    </row>
    <row r="2" spans="1:12">
      <c r="A2" s="2" t="s">
        <v>183</v>
      </c>
      <c r="B2" s="16" t="s">
        <v>235</v>
      </c>
      <c r="D2" s="151" t="s">
        <v>236</v>
      </c>
      <c r="E2" s="152"/>
      <c r="F2" s="2"/>
    </row>
    <row r="3" spans="1:12">
      <c r="A3" s="2" t="s">
        <v>237</v>
      </c>
      <c r="B3" s="96">
        <f>+'Production Mix (Volume)'!M34</f>
        <v>0</v>
      </c>
      <c r="D3" s="153"/>
      <c r="E3" s="154"/>
      <c r="F3" s="2"/>
    </row>
    <row r="4" spans="1:12">
      <c r="A4" s="2" t="s">
        <v>238</v>
      </c>
      <c r="B4" s="96" t="str">
        <f>IFERROR(+SUMPRODUCT($C$16:$C$597,$I$16:$I$597)*1000/'Production Mix (Volume)'!E35,"")</f>
        <v/>
      </c>
      <c r="D4" s="153"/>
      <c r="E4" s="154"/>
      <c r="F4" s="2"/>
    </row>
    <row r="5" spans="1:12">
      <c r="A5" s="2" t="s">
        <v>221</v>
      </c>
      <c r="B5" s="13" t="e">
        <f>IF(AND(B3=0,B4=0),0,IF(AND(B3=0,B4&lt;0),200,B4/B3))</f>
        <v>#VALUE!</v>
      </c>
      <c r="C5" s="97"/>
      <c r="D5" s="153"/>
      <c r="E5" s="154"/>
      <c r="F5" s="2"/>
    </row>
    <row r="6" spans="1:12" ht="13.5" thickBot="1">
      <c r="A6" s="2" t="s">
        <v>239</v>
      </c>
      <c r="B6" s="100" t="e">
        <f>IF(AND(B3=0,B4=0),0,IF(AND(B3&gt;660,B5&lt;50%),6,IF(AND(B3&gt;660,B5&lt;60%),5,IF(AND(B3&gt;660,B5&lt;70%),4,IF(AND(B3&gt;660,B5&lt;80%),3,
IF(AND(B3&gt;130,B5&lt;50%),5,IF(AND(B3&gt;130,B5&lt;60%),4,IF(AND(B3&gt;130,B5&lt;70%),3,IF(AND(B3&gt;130,B5&lt;80%),2,
IF(AND(B3&gt;40,B5&lt;50%),4,IF(AND(B3&gt;40,B5&lt;60%),3,IF(AND(B3&gt;40,B5&lt;70%),2,IF(AND(B3&gt;40,B5&lt;80%),1,0)))))))))))))</f>
        <v>#VALUE!</v>
      </c>
      <c r="D6" s="155"/>
      <c r="E6" s="156"/>
      <c r="F6" s="2"/>
    </row>
    <row r="7" spans="1:12">
      <c r="B7" s="97"/>
      <c r="C7" s="97"/>
      <c r="D7" s="97"/>
      <c r="E7" s="97"/>
      <c r="F7" s="129"/>
    </row>
    <row r="8" spans="1:12">
      <c r="B8" s="97"/>
      <c r="C8" s="97"/>
      <c r="D8" s="97"/>
      <c r="E8" s="97"/>
      <c r="F8" s="129"/>
    </row>
    <row r="9" spans="1:12" ht="12.95">
      <c r="A9" s="102" t="s">
        <v>9</v>
      </c>
      <c r="F9" s="2"/>
    </row>
    <row r="10" spans="1:12">
      <c r="A10" s="2" t="s">
        <v>240</v>
      </c>
      <c r="B10" s="147" t="e">
        <f>+SUMIFS(C16:$C$605,$K$16:$K$605,"OK")/(SUM($C$16:$C$605)-SUMIFS($C$16:$C$605,$K$16:$K$605,"Not Approved",$J$16:$J$605,"YES"))</f>
        <v>#DIV/0!</v>
      </c>
      <c r="C10" s="2" t="e">
        <f>+IF(B10&lt;90%,"Not OK","OK")</f>
        <v>#DIV/0!</v>
      </c>
      <c r="F10" s="2"/>
    </row>
    <row r="11" spans="1:12" ht="12.95">
      <c r="A11" s="116" t="s">
        <v>241</v>
      </c>
      <c r="D11" s="13"/>
      <c r="F11" s="2"/>
    </row>
    <row r="12" spans="1:12">
      <c r="D12" s="13"/>
      <c r="F12" s="2"/>
    </row>
    <row r="13" spans="1:12" ht="12.95">
      <c r="A13" s="102" t="s">
        <v>242</v>
      </c>
      <c r="B13" s="2" t="e">
        <f>+IF(B10&gt;=95%,2,0)</f>
        <v>#DIV/0!</v>
      </c>
      <c r="F13" s="2"/>
    </row>
    <row r="14" spans="1:12" ht="20.45" customHeight="1">
      <c r="A14" s="117" t="s">
        <v>243</v>
      </c>
      <c r="B14" s="118"/>
      <c r="C14" s="118"/>
      <c r="D14" s="118"/>
      <c r="E14" s="118"/>
      <c r="F14" s="126" t="s">
        <v>244</v>
      </c>
      <c r="G14" s="121"/>
      <c r="H14" s="121"/>
      <c r="I14" s="121"/>
      <c r="J14" s="121"/>
      <c r="K14" s="121"/>
      <c r="L14" s="121"/>
    </row>
    <row r="15" spans="1:12">
      <c r="A15" s="118" t="s">
        <v>245</v>
      </c>
      <c r="B15" s="119" t="s">
        <v>246</v>
      </c>
      <c r="C15" s="120" t="s">
        <v>247</v>
      </c>
      <c r="D15" s="124" t="s">
        <v>248</v>
      </c>
      <c r="E15" s="124" t="s">
        <v>249</v>
      </c>
      <c r="F15" s="127" t="s">
        <v>250</v>
      </c>
      <c r="G15" s="122" t="s">
        <v>251</v>
      </c>
      <c r="H15" s="122" t="s">
        <v>252</v>
      </c>
      <c r="I15" s="123" t="s">
        <v>253</v>
      </c>
      <c r="J15" s="123" t="s">
        <v>254</v>
      </c>
      <c r="K15" s="123" t="s">
        <v>255</v>
      </c>
      <c r="L15" s="123" t="s">
        <v>256</v>
      </c>
    </row>
    <row r="16" spans="1:12">
      <c r="A16" s="90"/>
      <c r="B16" s="90"/>
      <c r="C16" s="99"/>
      <c r="D16" s="90"/>
      <c r="E16" s="90"/>
      <c r="F16" s="128"/>
      <c r="G16" s="90"/>
    </row>
    <row r="17" spans="1:7">
      <c r="A17" s="90"/>
      <c r="B17" s="90"/>
      <c r="C17" s="99"/>
      <c r="D17" s="90"/>
      <c r="E17" s="90"/>
      <c r="F17" s="128"/>
      <c r="G17" s="90"/>
    </row>
    <row r="18" spans="1:7">
      <c r="A18" s="90"/>
      <c r="B18" s="90"/>
      <c r="C18" s="99"/>
      <c r="D18" s="90"/>
      <c r="E18" s="90"/>
      <c r="F18" s="128"/>
      <c r="G18" s="90"/>
    </row>
    <row r="19" spans="1:7">
      <c r="A19" s="90"/>
      <c r="B19" s="90"/>
      <c r="C19" s="99"/>
      <c r="D19" s="90"/>
      <c r="E19" s="90"/>
      <c r="F19" s="128"/>
      <c r="G19" s="90"/>
    </row>
    <row r="20" spans="1:7">
      <c r="A20" s="90"/>
      <c r="B20" s="90"/>
      <c r="C20" s="99"/>
      <c r="D20" s="90"/>
      <c r="E20" s="90"/>
      <c r="F20" s="128"/>
      <c r="G20" s="90"/>
    </row>
    <row r="21" spans="1:7">
      <c r="A21" s="90"/>
      <c r="B21" s="90"/>
      <c r="C21" s="99"/>
      <c r="D21" s="90"/>
      <c r="E21" s="90"/>
      <c r="F21" s="128"/>
      <c r="G21" s="90"/>
    </row>
    <row r="22" spans="1:7">
      <c r="A22" s="90"/>
      <c r="B22" s="90"/>
      <c r="C22" s="99"/>
      <c r="D22" s="90"/>
      <c r="E22" s="90"/>
      <c r="F22" s="128"/>
      <c r="G22" s="90"/>
    </row>
    <row r="23" spans="1:7">
      <c r="A23" s="90"/>
      <c r="B23" s="90"/>
      <c r="C23" s="99"/>
      <c r="D23" s="90"/>
      <c r="E23" s="90"/>
      <c r="F23" s="128"/>
      <c r="G23" s="90"/>
    </row>
    <row r="24" spans="1:7">
      <c r="A24" s="90"/>
      <c r="B24" s="90"/>
      <c r="C24" s="99"/>
      <c r="D24" s="90"/>
      <c r="E24" s="90"/>
      <c r="F24" s="128"/>
      <c r="G24" s="90"/>
    </row>
    <row r="25" spans="1:7">
      <c r="A25" s="90"/>
      <c r="B25" s="90"/>
      <c r="C25" s="99"/>
      <c r="D25" s="90"/>
      <c r="E25" s="90"/>
      <c r="F25" s="128"/>
      <c r="G25" s="90"/>
    </row>
    <row r="26" spans="1:7">
      <c r="A26" s="90"/>
      <c r="B26" s="90"/>
      <c r="C26" s="99"/>
      <c r="D26" s="90"/>
      <c r="E26" s="90"/>
      <c r="F26" s="128"/>
      <c r="G26" s="90"/>
    </row>
    <row r="27" spans="1:7">
      <c r="A27" s="90"/>
      <c r="B27" s="90"/>
      <c r="C27" s="99"/>
      <c r="D27" s="90"/>
      <c r="E27" s="90"/>
      <c r="F27" s="128"/>
      <c r="G27" s="90"/>
    </row>
    <row r="28" spans="1:7">
      <c r="A28" s="90"/>
      <c r="B28" s="90"/>
      <c r="C28" s="99"/>
      <c r="D28" s="90"/>
      <c r="E28" s="90"/>
      <c r="F28" s="128"/>
      <c r="G28" s="90"/>
    </row>
    <row r="29" spans="1:7">
      <c r="A29" s="90"/>
      <c r="B29" s="90"/>
      <c r="C29" s="99"/>
      <c r="D29" s="90"/>
      <c r="E29" s="90"/>
      <c r="F29" s="128"/>
      <c r="G29" s="90"/>
    </row>
    <row r="30" spans="1:7">
      <c r="A30" s="90"/>
      <c r="B30" s="90"/>
      <c r="C30" s="99"/>
      <c r="D30" s="90"/>
      <c r="E30" s="90"/>
      <c r="F30" s="128"/>
      <c r="G30" s="90"/>
    </row>
    <row r="31" spans="1:7">
      <c r="A31" s="90"/>
      <c r="B31" s="90"/>
      <c r="C31" s="99"/>
      <c r="D31" s="90"/>
      <c r="E31" s="90"/>
      <c r="F31" s="128"/>
      <c r="G31" s="90"/>
    </row>
    <row r="32" spans="1:7">
      <c r="A32" s="90"/>
      <c r="B32" s="90"/>
      <c r="C32" s="99"/>
      <c r="D32" s="90"/>
      <c r="E32" s="90"/>
      <c r="F32" s="128"/>
      <c r="G32" s="90"/>
    </row>
    <row r="33" spans="1:7">
      <c r="A33" s="90"/>
      <c r="B33" s="90"/>
      <c r="C33" s="99"/>
      <c r="D33" s="90"/>
      <c r="E33" s="90"/>
      <c r="F33" s="128"/>
      <c r="G33" s="90"/>
    </row>
    <row r="34" spans="1:7">
      <c r="A34" s="90"/>
      <c r="B34" s="90"/>
      <c r="C34" s="99"/>
      <c r="D34" s="90"/>
      <c r="E34" s="90"/>
      <c r="F34" s="128"/>
      <c r="G34" s="90"/>
    </row>
    <row r="35" spans="1:7">
      <c r="A35" s="90"/>
      <c r="B35" s="90"/>
      <c r="C35" s="99"/>
      <c r="D35" s="90"/>
      <c r="E35" s="90"/>
      <c r="F35" s="128"/>
      <c r="G35" s="90"/>
    </row>
    <row r="36" spans="1:7">
      <c r="A36" s="90"/>
      <c r="B36" s="90"/>
      <c r="C36" s="99"/>
      <c r="D36" s="90"/>
      <c r="E36" s="90"/>
      <c r="F36" s="128"/>
      <c r="G36" s="90"/>
    </row>
    <row r="37" spans="1:7">
      <c r="A37" s="90"/>
      <c r="B37" s="90"/>
      <c r="C37" s="99"/>
      <c r="D37" s="90"/>
      <c r="E37" s="90"/>
      <c r="F37" s="128"/>
      <c r="G37" s="90"/>
    </row>
    <row r="38" spans="1:7">
      <c r="A38" s="90"/>
      <c r="B38" s="90"/>
      <c r="C38" s="99"/>
      <c r="D38" s="90"/>
      <c r="E38" s="90"/>
      <c r="F38" s="128"/>
      <c r="G38" s="90"/>
    </row>
    <row r="39" spans="1:7">
      <c r="A39" s="90"/>
      <c r="B39" s="90"/>
      <c r="C39" s="99"/>
      <c r="D39" s="90"/>
      <c r="E39" s="90"/>
      <c r="F39" s="128"/>
      <c r="G39" s="90"/>
    </row>
    <row r="40" spans="1:7">
      <c r="A40" s="90"/>
      <c r="B40" s="90"/>
      <c r="C40" s="99"/>
      <c r="D40" s="90"/>
      <c r="E40" s="90"/>
      <c r="F40" s="128"/>
      <c r="G40" s="90"/>
    </row>
    <row r="41" spans="1:7">
      <c r="A41" s="90"/>
      <c r="B41" s="90"/>
      <c r="C41" s="99"/>
      <c r="D41" s="90"/>
      <c r="E41" s="90"/>
      <c r="F41" s="128"/>
      <c r="G41" s="90"/>
    </row>
    <row r="42" spans="1:7">
      <c r="A42" s="90"/>
      <c r="B42" s="90"/>
      <c r="C42" s="99"/>
      <c r="D42" s="90"/>
      <c r="E42" s="90"/>
      <c r="F42" s="128"/>
      <c r="G42" s="90"/>
    </row>
    <row r="43" spans="1:7">
      <c r="A43" s="90"/>
      <c r="B43" s="90"/>
      <c r="C43" s="99"/>
      <c r="D43" s="90"/>
      <c r="E43" s="90"/>
      <c r="F43" s="128"/>
      <c r="G43" s="90"/>
    </row>
    <row r="44" spans="1:7">
      <c r="A44" s="90"/>
      <c r="B44" s="90"/>
      <c r="C44" s="99"/>
      <c r="D44" s="90"/>
      <c r="E44" s="90"/>
      <c r="F44" s="128"/>
      <c r="G44" s="90"/>
    </row>
    <row r="45" spans="1:7">
      <c r="A45" s="90"/>
      <c r="B45" s="90"/>
      <c r="C45" s="99"/>
      <c r="D45" s="90"/>
      <c r="E45" s="90"/>
      <c r="F45" s="128"/>
      <c r="G45" s="90"/>
    </row>
    <row r="46" spans="1:7">
      <c r="A46" s="90"/>
      <c r="B46" s="90"/>
      <c r="C46" s="99"/>
      <c r="D46" s="90"/>
      <c r="E46" s="90"/>
      <c r="F46" s="128"/>
      <c r="G46" s="90"/>
    </row>
    <row r="47" spans="1:7">
      <c r="A47" s="90"/>
      <c r="B47" s="90"/>
      <c r="C47" s="99"/>
      <c r="D47" s="90"/>
      <c r="E47" s="90"/>
      <c r="F47" s="128"/>
      <c r="G47" s="90"/>
    </row>
    <row r="48" spans="1:7">
      <c r="A48" s="90"/>
      <c r="B48" s="90"/>
      <c r="C48" s="99"/>
      <c r="D48" s="90"/>
      <c r="E48" s="90"/>
      <c r="F48" s="128"/>
      <c r="G48" s="90"/>
    </row>
    <row r="49" spans="1:7">
      <c r="A49" s="90"/>
      <c r="B49" s="90"/>
      <c r="C49" s="99"/>
      <c r="D49" s="90"/>
      <c r="E49" s="90"/>
      <c r="F49" s="128"/>
      <c r="G49" s="90"/>
    </row>
    <row r="50" spans="1:7">
      <c r="A50" s="90"/>
      <c r="B50" s="90"/>
      <c r="C50" s="99"/>
      <c r="D50" s="90"/>
      <c r="E50" s="90"/>
      <c r="F50" s="128"/>
      <c r="G50" s="90"/>
    </row>
    <row r="51" spans="1:7">
      <c r="A51" s="90"/>
      <c r="B51" s="90"/>
      <c r="C51" s="99"/>
      <c r="D51" s="90"/>
      <c r="E51" s="90"/>
      <c r="F51" s="128"/>
      <c r="G51" s="90"/>
    </row>
    <row r="52" spans="1:7">
      <c r="A52" s="90"/>
      <c r="B52" s="90"/>
      <c r="C52" s="99"/>
      <c r="D52" s="90"/>
      <c r="E52" s="90"/>
      <c r="F52" s="128"/>
      <c r="G52" s="90"/>
    </row>
    <row r="53" spans="1:7">
      <c r="A53" s="90"/>
      <c r="B53" s="90"/>
      <c r="C53" s="99"/>
      <c r="D53" s="90"/>
      <c r="E53" s="90"/>
      <c r="F53" s="128"/>
      <c r="G53" s="90"/>
    </row>
    <row r="54" spans="1:7">
      <c r="A54" s="90"/>
      <c r="B54" s="90"/>
      <c r="C54" s="99"/>
      <c r="D54" s="90"/>
      <c r="E54" s="90"/>
      <c r="F54" s="128"/>
      <c r="G54" s="90"/>
    </row>
    <row r="55" spans="1:7">
      <c r="A55" s="90"/>
      <c r="B55" s="90"/>
      <c r="C55" s="99"/>
      <c r="D55" s="90"/>
      <c r="E55" s="90"/>
      <c r="F55" s="128"/>
      <c r="G55" s="90"/>
    </row>
    <row r="56" spans="1:7">
      <c r="A56" s="90"/>
      <c r="B56" s="90"/>
      <c r="C56" s="99"/>
      <c r="D56" s="90"/>
      <c r="E56" s="90"/>
      <c r="F56" s="128"/>
      <c r="G56" s="90"/>
    </row>
    <row r="57" spans="1:7">
      <c r="A57" s="90"/>
      <c r="B57" s="90"/>
      <c r="C57" s="99"/>
      <c r="D57" s="90"/>
      <c r="E57" s="90"/>
      <c r="F57" s="128"/>
      <c r="G57" s="90"/>
    </row>
    <row r="58" spans="1:7">
      <c r="A58" s="90"/>
      <c r="B58" s="90"/>
      <c r="C58" s="99"/>
      <c r="D58" s="90"/>
      <c r="E58" s="90"/>
      <c r="F58" s="128"/>
      <c r="G58" s="90"/>
    </row>
    <row r="59" spans="1:7">
      <c r="A59" s="90"/>
      <c r="B59" s="90"/>
      <c r="C59" s="99"/>
      <c r="D59" s="90"/>
      <c r="E59" s="90"/>
      <c r="F59" s="128"/>
      <c r="G59" s="90"/>
    </row>
    <row r="60" spans="1:7">
      <c r="A60" s="90"/>
      <c r="B60" s="90"/>
      <c r="C60" s="99"/>
      <c r="D60" s="90"/>
      <c r="E60" s="90"/>
      <c r="F60" s="128"/>
      <c r="G60" s="90"/>
    </row>
    <row r="61" spans="1:7">
      <c r="A61" s="90"/>
      <c r="B61" s="90"/>
      <c r="C61" s="99"/>
      <c r="D61" s="90"/>
      <c r="E61" s="90"/>
      <c r="F61" s="128"/>
      <c r="G61" s="90"/>
    </row>
    <row r="62" spans="1:7">
      <c r="A62" s="90"/>
      <c r="B62" s="90"/>
      <c r="C62" s="99"/>
      <c r="D62" s="90"/>
      <c r="E62" s="90"/>
      <c r="F62" s="128"/>
      <c r="G62" s="90"/>
    </row>
    <row r="63" spans="1:7">
      <c r="A63" s="90"/>
      <c r="B63" s="90"/>
      <c r="C63" s="99"/>
      <c r="D63" s="90"/>
      <c r="E63" s="90"/>
      <c r="F63" s="128"/>
      <c r="G63" s="90"/>
    </row>
    <row r="64" spans="1:7">
      <c r="A64" s="90"/>
      <c r="B64" s="90"/>
      <c r="C64" s="99"/>
      <c r="D64" s="90"/>
      <c r="E64" s="90"/>
      <c r="F64" s="128"/>
      <c r="G64" s="90"/>
    </row>
    <row r="65" spans="1:7">
      <c r="A65" s="90"/>
      <c r="B65" s="90"/>
      <c r="C65" s="99"/>
      <c r="D65" s="90"/>
      <c r="E65" s="90"/>
      <c r="F65" s="128"/>
      <c r="G65" s="90"/>
    </row>
    <row r="66" spans="1:7">
      <c r="A66" s="90"/>
      <c r="B66" s="90"/>
      <c r="C66" s="99"/>
      <c r="D66" s="90"/>
      <c r="E66" s="90"/>
      <c r="F66" s="128"/>
      <c r="G66" s="90"/>
    </row>
    <row r="67" spans="1:7">
      <c r="A67" s="90"/>
      <c r="B67" s="90"/>
      <c r="C67" s="99"/>
      <c r="D67" s="90"/>
      <c r="E67" s="90"/>
      <c r="F67" s="128"/>
      <c r="G67" s="90"/>
    </row>
    <row r="68" spans="1:7">
      <c r="A68" s="90"/>
      <c r="B68" s="90"/>
      <c r="C68" s="99"/>
      <c r="D68" s="90"/>
      <c r="E68" s="90"/>
      <c r="F68" s="128"/>
      <c r="G68" s="90"/>
    </row>
    <row r="69" spans="1:7">
      <c r="A69" s="90"/>
      <c r="B69" s="90"/>
      <c r="C69" s="99"/>
      <c r="D69" s="90"/>
      <c r="E69" s="90"/>
      <c r="F69" s="128"/>
      <c r="G69" s="90"/>
    </row>
    <row r="70" spans="1:7">
      <c r="A70" s="90"/>
      <c r="B70" s="90"/>
      <c r="C70" s="99"/>
      <c r="D70" s="90"/>
      <c r="E70" s="90"/>
      <c r="F70" s="128"/>
      <c r="G70" s="90"/>
    </row>
    <row r="71" spans="1:7">
      <c r="A71" s="90"/>
      <c r="B71" s="90"/>
      <c r="C71" s="99"/>
      <c r="D71" s="90"/>
      <c r="E71" s="90"/>
      <c r="F71" s="128"/>
      <c r="G71" s="90"/>
    </row>
    <row r="72" spans="1:7">
      <c r="A72" s="90"/>
      <c r="B72" s="90"/>
      <c r="C72" s="99"/>
      <c r="D72" s="90"/>
      <c r="E72" s="90"/>
      <c r="F72" s="128"/>
      <c r="G72" s="90"/>
    </row>
    <row r="73" spans="1:7">
      <c r="A73" s="90"/>
      <c r="B73" s="90"/>
      <c r="C73" s="99"/>
      <c r="D73" s="90"/>
      <c r="E73" s="90"/>
      <c r="F73" s="128"/>
      <c r="G73" s="90"/>
    </row>
    <row r="74" spans="1:7">
      <c r="A74" s="90"/>
      <c r="B74" s="90"/>
      <c r="C74" s="99"/>
      <c r="D74" s="90"/>
      <c r="E74" s="90"/>
      <c r="F74" s="128"/>
      <c r="G74" s="90"/>
    </row>
    <row r="75" spans="1:7">
      <c r="A75" s="90"/>
      <c r="B75" s="90"/>
      <c r="C75" s="99"/>
      <c r="D75" s="90"/>
      <c r="E75" s="90"/>
      <c r="F75" s="128"/>
      <c r="G75" s="90"/>
    </row>
    <row r="76" spans="1:7">
      <c r="A76" s="90"/>
      <c r="B76" s="90"/>
      <c r="C76" s="99"/>
      <c r="D76" s="90"/>
      <c r="E76" s="90"/>
      <c r="F76" s="128"/>
      <c r="G76" s="90"/>
    </row>
    <row r="77" spans="1:7">
      <c r="A77" s="90"/>
      <c r="B77" s="90"/>
      <c r="C77" s="99"/>
      <c r="D77" s="90"/>
      <c r="E77" s="90"/>
      <c r="F77" s="128"/>
      <c r="G77" s="90"/>
    </row>
    <row r="78" spans="1:7">
      <c r="A78" s="90"/>
      <c r="B78" s="90"/>
      <c r="C78" s="99"/>
      <c r="D78" s="90"/>
      <c r="E78" s="90"/>
      <c r="F78" s="128"/>
      <c r="G78" s="90"/>
    </row>
    <row r="79" spans="1:7">
      <c r="A79" s="90"/>
      <c r="B79" s="90"/>
      <c r="C79" s="99"/>
      <c r="D79" s="90"/>
      <c r="E79" s="90"/>
      <c r="F79" s="128"/>
      <c r="G79" s="90"/>
    </row>
    <row r="80" spans="1:7">
      <c r="A80" s="90"/>
      <c r="B80" s="90"/>
      <c r="C80" s="99"/>
      <c r="D80" s="90"/>
      <c r="E80" s="90"/>
      <c r="F80" s="128"/>
      <c r="G80" s="90"/>
    </row>
    <row r="81" spans="1:7">
      <c r="A81" s="90"/>
      <c r="B81" s="90"/>
      <c r="C81" s="99"/>
      <c r="D81" s="90"/>
      <c r="E81" s="90"/>
      <c r="F81" s="128"/>
      <c r="G81" s="90"/>
    </row>
    <row r="82" spans="1:7">
      <c r="A82" s="90"/>
      <c r="B82" s="90"/>
      <c r="C82" s="99"/>
      <c r="D82" s="90"/>
      <c r="E82" s="90"/>
      <c r="F82" s="128"/>
      <c r="G82" s="90"/>
    </row>
    <row r="83" spans="1:7">
      <c r="A83" s="90"/>
      <c r="B83" s="90"/>
      <c r="C83" s="99"/>
      <c r="D83" s="90"/>
      <c r="E83" s="90"/>
      <c r="F83" s="128"/>
      <c r="G83" s="90"/>
    </row>
    <row r="84" spans="1:7">
      <c r="A84" s="90"/>
      <c r="B84" s="90"/>
      <c r="C84" s="99"/>
      <c r="D84" s="90"/>
      <c r="E84" s="90"/>
      <c r="F84" s="128"/>
      <c r="G84" s="90"/>
    </row>
    <row r="85" spans="1:7">
      <c r="A85" s="90"/>
      <c r="B85" s="90"/>
      <c r="C85" s="99"/>
      <c r="D85" s="90"/>
      <c r="E85" s="90"/>
      <c r="F85" s="128"/>
      <c r="G85" s="90"/>
    </row>
    <row r="86" spans="1:7">
      <c r="A86" s="90"/>
      <c r="B86" s="90"/>
      <c r="C86" s="99"/>
      <c r="D86" s="90"/>
      <c r="E86" s="90"/>
      <c r="F86" s="128"/>
      <c r="G86" s="90"/>
    </row>
    <row r="87" spans="1:7">
      <c r="A87" s="90"/>
      <c r="B87" s="90"/>
      <c r="C87" s="99"/>
      <c r="D87" s="90"/>
      <c r="E87" s="90"/>
      <c r="F87" s="128"/>
      <c r="G87" s="90"/>
    </row>
    <row r="88" spans="1:7">
      <c r="A88" s="90"/>
      <c r="B88" s="90"/>
      <c r="C88" s="99"/>
      <c r="D88" s="90"/>
      <c r="E88" s="90"/>
      <c r="F88" s="128"/>
      <c r="G88" s="90"/>
    </row>
    <row r="89" spans="1:7">
      <c r="A89" s="90"/>
      <c r="B89" s="90"/>
      <c r="C89" s="99"/>
      <c r="D89" s="90"/>
      <c r="E89" s="90"/>
      <c r="F89" s="128"/>
      <c r="G89" s="90"/>
    </row>
    <row r="90" spans="1:7">
      <c r="A90" s="90"/>
      <c r="B90" s="90"/>
      <c r="C90" s="99"/>
      <c r="D90" s="90"/>
      <c r="E90" s="90"/>
      <c r="F90" s="128"/>
      <c r="G90" s="90"/>
    </row>
    <row r="91" spans="1:7">
      <c r="A91" s="90"/>
      <c r="B91" s="90"/>
      <c r="C91" s="99"/>
      <c r="D91" s="90"/>
      <c r="E91" s="90"/>
      <c r="F91" s="128"/>
      <c r="G91" s="90"/>
    </row>
    <row r="92" spans="1:7">
      <c r="A92" s="90"/>
      <c r="B92" s="90"/>
      <c r="C92" s="99"/>
      <c r="D92" s="90"/>
      <c r="E92" s="90"/>
      <c r="F92" s="128"/>
      <c r="G92" s="90"/>
    </row>
    <row r="93" spans="1:7">
      <c r="A93" s="90"/>
      <c r="B93" s="90"/>
      <c r="C93" s="99"/>
      <c r="D93" s="90"/>
      <c r="E93" s="90"/>
      <c r="F93" s="128"/>
      <c r="G93" s="90"/>
    </row>
    <row r="94" spans="1:7">
      <c r="A94" s="90"/>
      <c r="B94" s="90"/>
      <c r="C94" s="99"/>
      <c r="D94" s="90"/>
      <c r="E94" s="90"/>
      <c r="F94" s="128"/>
      <c r="G94" s="90"/>
    </row>
    <row r="95" spans="1:7">
      <c r="A95" s="90"/>
      <c r="B95" s="90"/>
      <c r="C95" s="99"/>
      <c r="D95" s="90"/>
      <c r="E95" s="90"/>
      <c r="F95" s="128"/>
      <c r="G95" s="90"/>
    </row>
    <row r="96" spans="1:7">
      <c r="A96" s="90"/>
      <c r="B96" s="90"/>
      <c r="C96" s="99"/>
      <c r="D96" s="90"/>
      <c r="E96" s="90"/>
      <c r="F96" s="128"/>
      <c r="G96" s="90"/>
    </row>
    <row r="97" spans="1:7">
      <c r="A97" s="90"/>
      <c r="B97" s="90"/>
      <c r="C97" s="99"/>
      <c r="D97" s="90"/>
      <c r="E97" s="90"/>
      <c r="F97" s="128"/>
      <c r="G97" s="90"/>
    </row>
    <row r="98" spans="1:7">
      <c r="A98" s="90"/>
      <c r="B98" s="90"/>
      <c r="C98" s="99"/>
      <c r="D98" s="90"/>
      <c r="E98" s="90"/>
      <c r="F98" s="128"/>
      <c r="G98" s="90"/>
    </row>
    <row r="99" spans="1:7">
      <c r="A99" s="90"/>
      <c r="B99" s="90"/>
      <c r="C99" s="99"/>
      <c r="D99" s="90"/>
      <c r="E99" s="90"/>
      <c r="F99" s="128"/>
      <c r="G99" s="90"/>
    </row>
    <row r="100" spans="1:7">
      <c r="A100" s="90"/>
      <c r="B100" s="90"/>
      <c r="C100" s="99"/>
      <c r="D100" s="90"/>
      <c r="E100" s="90"/>
      <c r="F100" s="128"/>
      <c r="G100" s="90"/>
    </row>
    <row r="101" spans="1:7">
      <c r="A101" s="90"/>
      <c r="B101" s="90"/>
      <c r="C101" s="99"/>
      <c r="D101" s="90"/>
      <c r="E101" s="90"/>
      <c r="F101" s="128"/>
      <c r="G101" s="90"/>
    </row>
    <row r="102" spans="1:7">
      <c r="A102" s="90"/>
      <c r="B102" s="90"/>
      <c r="C102" s="99"/>
      <c r="D102" s="90"/>
      <c r="E102" s="90"/>
      <c r="F102" s="128"/>
      <c r="G102" s="90"/>
    </row>
    <row r="103" spans="1:7">
      <c r="A103" s="90"/>
      <c r="B103" s="90"/>
      <c r="C103" s="99"/>
      <c r="D103" s="90"/>
      <c r="E103" s="90"/>
      <c r="F103" s="128"/>
      <c r="G103" s="90"/>
    </row>
    <row r="104" spans="1:7">
      <c r="A104" s="90"/>
      <c r="B104" s="90"/>
      <c r="C104" s="99"/>
      <c r="D104" s="90"/>
      <c r="E104" s="90"/>
      <c r="F104" s="128"/>
      <c r="G104" s="90"/>
    </row>
    <row r="105" spans="1:7">
      <c r="A105" s="90"/>
      <c r="B105" s="90"/>
      <c r="C105" s="99"/>
      <c r="D105" s="90"/>
      <c r="E105" s="90"/>
      <c r="F105" s="128"/>
      <c r="G105" s="90"/>
    </row>
    <row r="106" spans="1:7">
      <c r="A106" s="90"/>
      <c r="B106" s="90"/>
      <c r="C106" s="99"/>
      <c r="D106" s="90"/>
      <c r="E106" s="90"/>
      <c r="F106" s="128"/>
      <c r="G106" s="90"/>
    </row>
    <row r="107" spans="1:7">
      <c r="A107" s="90"/>
      <c r="B107" s="90"/>
      <c r="C107" s="99"/>
      <c r="D107" s="90"/>
      <c r="E107" s="90"/>
      <c r="F107" s="128"/>
      <c r="G107" s="90"/>
    </row>
    <row r="108" spans="1:7">
      <c r="A108" s="90"/>
      <c r="B108" s="90"/>
      <c r="C108" s="99"/>
      <c r="D108" s="90"/>
      <c r="E108" s="90"/>
      <c r="F108" s="128"/>
      <c r="G108" s="90"/>
    </row>
    <row r="109" spans="1:7">
      <c r="A109" s="90"/>
      <c r="B109" s="90"/>
      <c r="C109" s="99"/>
      <c r="D109" s="90"/>
      <c r="E109" s="90"/>
      <c r="F109" s="128"/>
      <c r="G109" s="90"/>
    </row>
    <row r="110" spans="1:7">
      <c r="A110" s="90"/>
      <c r="B110" s="90"/>
      <c r="C110" s="99"/>
      <c r="D110" s="90"/>
      <c r="E110" s="90"/>
      <c r="F110" s="128"/>
      <c r="G110" s="90"/>
    </row>
    <row r="111" spans="1:7">
      <c r="A111" s="90"/>
      <c r="B111" s="90"/>
      <c r="C111" s="99"/>
      <c r="D111" s="90"/>
      <c r="E111" s="90"/>
      <c r="F111" s="128"/>
      <c r="G111" s="90"/>
    </row>
    <row r="112" spans="1:7">
      <c r="A112" s="90"/>
      <c r="B112" s="90"/>
      <c r="C112" s="99"/>
      <c r="D112" s="90"/>
      <c r="E112" s="90"/>
      <c r="F112" s="128"/>
      <c r="G112" s="90"/>
    </row>
    <row r="113" spans="1:7">
      <c r="A113" s="90"/>
      <c r="B113" s="90"/>
      <c r="C113" s="99"/>
      <c r="D113" s="90"/>
      <c r="E113" s="90"/>
      <c r="F113" s="128"/>
      <c r="G113" s="90"/>
    </row>
    <row r="114" spans="1:7">
      <c r="A114" s="90"/>
      <c r="B114" s="90"/>
      <c r="C114" s="99"/>
      <c r="D114" s="90"/>
      <c r="E114" s="90"/>
      <c r="F114" s="128"/>
      <c r="G114" s="90"/>
    </row>
    <row r="115" spans="1:7">
      <c r="A115" s="90"/>
      <c r="B115" s="90"/>
      <c r="C115" s="99"/>
      <c r="D115" s="90"/>
      <c r="E115" s="90"/>
      <c r="F115" s="128"/>
      <c r="G115" s="90"/>
    </row>
    <row r="116" spans="1:7">
      <c r="A116" s="90"/>
      <c r="B116" s="90"/>
      <c r="C116" s="99"/>
      <c r="D116" s="90"/>
      <c r="E116" s="90"/>
      <c r="F116" s="128"/>
      <c r="G116" s="90"/>
    </row>
    <row r="117" spans="1:7">
      <c r="A117" s="90"/>
      <c r="B117" s="90"/>
      <c r="C117" s="99"/>
      <c r="D117" s="90"/>
      <c r="E117" s="90"/>
      <c r="F117" s="128"/>
      <c r="G117" s="90"/>
    </row>
    <row r="118" spans="1:7">
      <c r="A118" s="90"/>
      <c r="B118" s="90"/>
      <c r="C118" s="99"/>
      <c r="D118" s="90"/>
      <c r="E118" s="90"/>
      <c r="F118" s="128"/>
      <c r="G118" s="90"/>
    </row>
    <row r="119" spans="1:7">
      <c r="A119" s="90"/>
      <c r="B119" s="90"/>
      <c r="C119" s="99"/>
      <c r="D119" s="90"/>
      <c r="E119" s="90"/>
      <c r="F119" s="128"/>
      <c r="G119" s="90"/>
    </row>
    <row r="120" spans="1:7">
      <c r="A120" s="90"/>
      <c r="B120" s="90"/>
      <c r="C120" s="99"/>
      <c r="D120" s="90"/>
      <c r="E120" s="90"/>
      <c r="F120" s="128"/>
      <c r="G120" s="90"/>
    </row>
    <row r="121" spans="1:7">
      <c r="A121" s="90"/>
      <c r="B121" s="90"/>
      <c r="C121" s="99"/>
      <c r="D121" s="90"/>
      <c r="E121" s="90"/>
      <c r="F121" s="128"/>
      <c r="G121" s="90"/>
    </row>
    <row r="122" spans="1:7">
      <c r="A122" s="90"/>
      <c r="B122" s="90"/>
      <c r="C122" s="99"/>
      <c r="D122" s="90"/>
      <c r="E122" s="90"/>
      <c r="F122" s="128"/>
      <c r="G122" s="90"/>
    </row>
    <row r="123" spans="1:7">
      <c r="A123" s="90"/>
      <c r="B123" s="90"/>
      <c r="C123" s="99"/>
      <c r="D123" s="90"/>
      <c r="E123" s="90"/>
      <c r="F123" s="128"/>
      <c r="G123" s="90"/>
    </row>
    <row r="124" spans="1:7">
      <c r="A124" s="90"/>
      <c r="B124" s="90"/>
      <c r="C124" s="99"/>
      <c r="D124" s="90"/>
      <c r="E124" s="90"/>
      <c r="F124" s="128"/>
      <c r="G124" s="90"/>
    </row>
    <row r="125" spans="1:7">
      <c r="A125" s="90"/>
      <c r="B125" s="90"/>
      <c r="C125" s="99"/>
      <c r="D125" s="90"/>
      <c r="E125" s="90"/>
      <c r="F125" s="128"/>
      <c r="G125" s="90"/>
    </row>
    <row r="126" spans="1:7">
      <c r="A126" s="90"/>
      <c r="B126" s="90"/>
      <c r="C126" s="99"/>
      <c r="D126" s="90"/>
      <c r="E126" s="90"/>
      <c r="F126" s="128"/>
      <c r="G126" s="90"/>
    </row>
    <row r="127" spans="1:7">
      <c r="A127" s="90"/>
      <c r="B127" s="90"/>
      <c r="C127" s="99"/>
      <c r="D127" s="90"/>
      <c r="E127" s="90"/>
      <c r="F127" s="128"/>
      <c r="G127" s="90"/>
    </row>
    <row r="128" spans="1:7">
      <c r="A128" s="90"/>
      <c r="B128" s="90"/>
      <c r="C128" s="99"/>
      <c r="D128" s="90"/>
      <c r="E128" s="90"/>
      <c r="F128" s="128"/>
      <c r="G128" s="90"/>
    </row>
    <row r="129" spans="1:7">
      <c r="A129" s="90"/>
      <c r="B129" s="90"/>
      <c r="C129" s="99"/>
      <c r="D129" s="90"/>
      <c r="E129" s="90"/>
      <c r="F129" s="128"/>
      <c r="G129" s="90"/>
    </row>
    <row r="130" spans="1:7">
      <c r="A130" s="90"/>
      <c r="B130" s="90"/>
      <c r="C130" s="99"/>
      <c r="D130" s="90"/>
      <c r="E130" s="90"/>
      <c r="F130" s="128"/>
      <c r="G130" s="90"/>
    </row>
    <row r="131" spans="1:7">
      <c r="A131" s="90"/>
      <c r="B131" s="90"/>
      <c r="C131" s="99"/>
      <c r="D131" s="90"/>
      <c r="E131" s="90"/>
      <c r="F131" s="128"/>
      <c r="G131" s="90"/>
    </row>
    <row r="132" spans="1:7">
      <c r="A132" s="90"/>
      <c r="B132" s="90"/>
      <c r="C132" s="99"/>
      <c r="D132" s="90"/>
      <c r="E132" s="90"/>
      <c r="F132" s="128"/>
      <c r="G132" s="90"/>
    </row>
    <row r="133" spans="1:7">
      <c r="A133" s="90"/>
      <c r="B133" s="90"/>
      <c r="C133" s="99"/>
      <c r="D133" s="90"/>
      <c r="E133" s="90"/>
      <c r="F133" s="128"/>
      <c r="G133" s="90"/>
    </row>
    <row r="134" spans="1:7">
      <c r="A134" s="90"/>
      <c r="B134" s="90"/>
      <c r="C134" s="99"/>
      <c r="D134" s="90"/>
      <c r="E134" s="90"/>
      <c r="F134" s="128"/>
      <c r="G134" s="90"/>
    </row>
    <row r="135" spans="1:7">
      <c r="A135" s="90"/>
      <c r="B135" s="90"/>
      <c r="C135" s="99"/>
      <c r="D135" s="90"/>
      <c r="E135" s="90"/>
      <c r="F135" s="128"/>
      <c r="G135" s="90"/>
    </row>
    <row r="136" spans="1:7">
      <c r="A136" s="90"/>
      <c r="B136" s="90"/>
      <c r="C136" s="99"/>
      <c r="D136" s="90"/>
      <c r="E136" s="90"/>
      <c r="F136" s="128"/>
      <c r="G136" s="90"/>
    </row>
    <row r="137" spans="1:7">
      <c r="A137" s="90"/>
      <c r="B137" s="90"/>
      <c r="C137" s="99"/>
      <c r="D137" s="90"/>
      <c r="E137" s="90"/>
      <c r="F137" s="128"/>
      <c r="G137" s="90"/>
    </row>
    <row r="138" spans="1:7">
      <c r="A138" s="90"/>
      <c r="B138" s="90"/>
      <c r="C138" s="99"/>
      <c r="D138" s="90"/>
      <c r="E138" s="90"/>
      <c r="F138" s="128"/>
      <c r="G138" s="90"/>
    </row>
    <row r="139" spans="1:7">
      <c r="A139" s="90"/>
      <c r="B139" s="90"/>
      <c r="C139" s="99"/>
      <c r="D139" s="90"/>
      <c r="E139" s="90"/>
      <c r="F139" s="128"/>
      <c r="G139" s="90"/>
    </row>
    <row r="140" spans="1:7">
      <c r="A140" s="90"/>
      <c r="B140" s="90"/>
      <c r="C140" s="99"/>
      <c r="D140" s="90"/>
      <c r="E140" s="90"/>
      <c r="F140" s="128"/>
      <c r="G140" s="90"/>
    </row>
    <row r="141" spans="1:7">
      <c r="A141" s="90"/>
      <c r="B141" s="90"/>
      <c r="C141" s="99"/>
      <c r="D141" s="90"/>
      <c r="E141" s="90"/>
      <c r="F141" s="128"/>
      <c r="G141" s="90"/>
    </row>
    <row r="142" spans="1:7">
      <c r="A142" s="90"/>
      <c r="B142" s="90"/>
      <c r="C142" s="99"/>
      <c r="D142" s="90"/>
      <c r="E142" s="90"/>
      <c r="F142" s="128"/>
      <c r="G142" s="90"/>
    </row>
    <row r="143" spans="1:7">
      <c r="A143" s="90"/>
      <c r="B143" s="90"/>
      <c r="C143" s="99"/>
      <c r="D143" s="90"/>
      <c r="E143" s="90"/>
      <c r="F143" s="128"/>
      <c r="G143" s="90"/>
    </row>
    <row r="144" spans="1:7">
      <c r="A144" s="90"/>
      <c r="B144" s="90"/>
      <c r="C144" s="99"/>
      <c r="D144" s="90"/>
      <c r="E144" s="90"/>
      <c r="F144" s="128"/>
      <c r="G144" s="90"/>
    </row>
    <row r="145" spans="1:7">
      <c r="A145" s="90"/>
      <c r="B145" s="90"/>
      <c r="C145" s="99"/>
      <c r="D145" s="90"/>
      <c r="E145" s="90"/>
      <c r="F145" s="128"/>
      <c r="G145" s="90"/>
    </row>
    <row r="146" spans="1:7">
      <c r="A146" s="90"/>
      <c r="B146" s="90"/>
      <c r="C146" s="99"/>
      <c r="D146" s="90"/>
      <c r="E146" s="90"/>
      <c r="F146" s="128"/>
      <c r="G146" s="90"/>
    </row>
    <row r="147" spans="1:7">
      <c r="A147" s="90"/>
      <c r="B147" s="90"/>
      <c r="C147" s="99"/>
      <c r="D147" s="90"/>
      <c r="E147" s="90"/>
      <c r="F147" s="128"/>
      <c r="G147" s="90"/>
    </row>
    <row r="148" spans="1:7">
      <c r="A148" s="90"/>
      <c r="B148" s="90"/>
      <c r="C148" s="99"/>
      <c r="D148" s="90"/>
      <c r="E148" s="90"/>
      <c r="F148" s="128"/>
      <c r="G148" s="90"/>
    </row>
    <row r="149" spans="1:7">
      <c r="A149" s="90"/>
      <c r="B149" s="90"/>
      <c r="C149" s="99"/>
      <c r="D149" s="90"/>
      <c r="E149" s="90"/>
      <c r="F149" s="128"/>
      <c r="G149" s="90"/>
    </row>
    <row r="150" spans="1:7">
      <c r="A150" s="90"/>
      <c r="B150" s="90"/>
      <c r="C150" s="99"/>
      <c r="D150" s="90"/>
      <c r="E150" s="90"/>
      <c r="F150" s="128"/>
      <c r="G150" s="90"/>
    </row>
    <row r="151" spans="1:7">
      <c r="A151" s="90"/>
      <c r="B151" s="90"/>
      <c r="C151" s="99"/>
      <c r="D151" s="90"/>
      <c r="E151" s="90"/>
      <c r="F151" s="128"/>
      <c r="G151" s="90"/>
    </row>
    <row r="152" spans="1:7">
      <c r="A152" s="90"/>
      <c r="B152" s="90"/>
      <c r="C152" s="99"/>
      <c r="D152" s="90"/>
      <c r="E152" s="90"/>
      <c r="F152" s="128"/>
      <c r="G152" s="90"/>
    </row>
    <row r="153" spans="1:7">
      <c r="A153" s="90"/>
      <c r="B153" s="90"/>
      <c r="C153" s="99"/>
      <c r="D153" s="90"/>
      <c r="E153" s="90"/>
      <c r="F153" s="128"/>
      <c r="G153" s="90"/>
    </row>
    <row r="154" spans="1:7">
      <c r="A154" s="90"/>
      <c r="B154" s="90"/>
      <c r="C154" s="99"/>
      <c r="D154" s="90"/>
      <c r="E154" s="90"/>
      <c r="F154" s="128"/>
      <c r="G154" s="90"/>
    </row>
    <row r="155" spans="1:7">
      <c r="A155" s="90"/>
      <c r="B155" s="90"/>
      <c r="C155" s="99"/>
      <c r="D155" s="90"/>
      <c r="E155" s="90"/>
      <c r="F155" s="128"/>
      <c r="G155" s="90"/>
    </row>
    <row r="156" spans="1:7">
      <c r="A156" s="90"/>
      <c r="B156" s="90"/>
      <c r="C156" s="99"/>
      <c r="D156" s="90"/>
      <c r="E156" s="90"/>
      <c r="F156" s="128"/>
      <c r="G156" s="90"/>
    </row>
    <row r="157" spans="1:7">
      <c r="A157" s="90"/>
      <c r="B157" s="90"/>
      <c r="C157" s="99"/>
      <c r="D157" s="90"/>
      <c r="E157" s="90"/>
      <c r="F157" s="128"/>
      <c r="G157" s="90"/>
    </row>
    <row r="158" spans="1:7">
      <c r="A158" s="90"/>
      <c r="B158" s="90"/>
      <c r="C158" s="99"/>
      <c r="D158" s="90"/>
      <c r="E158" s="90"/>
      <c r="F158" s="128"/>
      <c r="G158" s="90"/>
    </row>
    <row r="159" spans="1:7">
      <c r="A159" s="90"/>
      <c r="B159" s="90"/>
      <c r="C159" s="99"/>
      <c r="D159" s="90"/>
      <c r="E159" s="90"/>
      <c r="F159" s="128"/>
      <c r="G159" s="90"/>
    </row>
    <row r="160" spans="1:7">
      <c r="A160" s="90"/>
      <c r="B160" s="90"/>
      <c r="C160" s="99"/>
      <c r="D160" s="90"/>
      <c r="E160" s="90"/>
      <c r="F160" s="128"/>
      <c r="G160" s="90"/>
    </row>
    <row r="161" spans="1:7">
      <c r="A161" s="90"/>
      <c r="B161" s="90"/>
      <c r="C161" s="99"/>
      <c r="D161" s="90"/>
      <c r="E161" s="90"/>
      <c r="F161" s="128"/>
      <c r="G161" s="90"/>
    </row>
    <row r="162" spans="1:7">
      <c r="A162" s="90"/>
      <c r="B162" s="90"/>
      <c r="C162" s="99"/>
      <c r="D162" s="90"/>
      <c r="E162" s="90"/>
      <c r="F162" s="128"/>
      <c r="G162" s="90"/>
    </row>
    <row r="163" spans="1:7">
      <c r="A163" s="90"/>
      <c r="B163" s="90"/>
      <c r="C163" s="99"/>
      <c r="D163" s="90"/>
      <c r="E163" s="90"/>
      <c r="F163" s="128"/>
      <c r="G163" s="90"/>
    </row>
    <row r="164" spans="1:7">
      <c r="A164" s="90"/>
      <c r="B164" s="90"/>
      <c r="C164" s="99"/>
      <c r="D164" s="90"/>
      <c r="E164" s="90"/>
      <c r="F164" s="128"/>
      <c r="G164" s="90"/>
    </row>
    <row r="165" spans="1:7">
      <c r="A165" s="90"/>
      <c r="B165" s="90"/>
      <c r="C165" s="99"/>
      <c r="D165" s="90"/>
      <c r="E165" s="90"/>
      <c r="F165" s="128"/>
      <c r="G165" s="90"/>
    </row>
    <row r="166" spans="1:7">
      <c r="A166" s="90"/>
      <c r="B166" s="90"/>
      <c r="C166" s="99"/>
      <c r="D166" s="90"/>
      <c r="E166" s="90"/>
      <c r="F166" s="128"/>
      <c r="G166" s="90"/>
    </row>
    <row r="167" spans="1:7">
      <c r="A167" s="90"/>
      <c r="B167" s="90"/>
      <c r="C167" s="99"/>
      <c r="D167" s="90"/>
      <c r="E167" s="90"/>
      <c r="F167" s="128"/>
      <c r="G167" s="90"/>
    </row>
    <row r="168" spans="1:7">
      <c r="A168" s="90"/>
      <c r="B168" s="90"/>
      <c r="C168" s="99"/>
      <c r="D168" s="90"/>
      <c r="E168" s="90"/>
      <c r="F168" s="128"/>
      <c r="G168" s="90"/>
    </row>
    <row r="169" spans="1:7">
      <c r="A169" s="90"/>
      <c r="B169" s="90"/>
      <c r="C169" s="99"/>
      <c r="D169" s="90"/>
      <c r="E169" s="90"/>
      <c r="F169" s="128"/>
      <c r="G169" s="90"/>
    </row>
    <row r="170" spans="1:7">
      <c r="A170" s="90"/>
      <c r="B170" s="90"/>
      <c r="C170" s="99"/>
      <c r="D170" s="90"/>
      <c r="E170" s="90"/>
      <c r="F170" s="128"/>
      <c r="G170" s="90"/>
    </row>
    <row r="171" spans="1:7">
      <c r="A171" s="90"/>
      <c r="B171" s="90"/>
      <c r="C171" s="99"/>
      <c r="D171" s="90"/>
      <c r="E171" s="90"/>
      <c r="F171" s="128"/>
      <c r="G171" s="90"/>
    </row>
    <row r="172" spans="1:7">
      <c r="A172" s="90"/>
      <c r="B172" s="90"/>
      <c r="C172" s="99"/>
      <c r="D172" s="90"/>
      <c r="E172" s="90"/>
      <c r="F172" s="128"/>
      <c r="G172" s="90"/>
    </row>
    <row r="173" spans="1:7">
      <c r="A173" s="90"/>
      <c r="B173" s="90"/>
      <c r="C173" s="99"/>
      <c r="D173" s="90"/>
      <c r="E173" s="90"/>
      <c r="F173" s="128"/>
      <c r="G173" s="90"/>
    </row>
    <row r="174" spans="1:7">
      <c r="A174" s="90"/>
      <c r="B174" s="90"/>
      <c r="C174" s="99"/>
      <c r="D174" s="90"/>
      <c r="E174" s="90"/>
      <c r="F174" s="128"/>
      <c r="G174" s="90"/>
    </row>
    <row r="175" spans="1:7">
      <c r="A175" s="90"/>
      <c r="B175" s="90"/>
      <c r="C175" s="99"/>
      <c r="D175" s="90"/>
      <c r="E175" s="90"/>
      <c r="F175" s="128"/>
      <c r="G175" s="90"/>
    </row>
    <row r="176" spans="1:7">
      <c r="A176" s="90"/>
      <c r="B176" s="90"/>
      <c r="C176" s="99"/>
      <c r="D176" s="90"/>
      <c r="E176" s="90"/>
      <c r="F176" s="128"/>
      <c r="G176" s="90"/>
    </row>
    <row r="177" spans="1:7">
      <c r="A177" s="90"/>
      <c r="B177" s="90"/>
      <c r="C177" s="99"/>
      <c r="D177" s="90"/>
      <c r="E177" s="90"/>
      <c r="F177" s="128"/>
      <c r="G177" s="90"/>
    </row>
    <row r="178" spans="1:7">
      <c r="A178" s="90"/>
      <c r="B178" s="90"/>
      <c r="C178" s="99"/>
      <c r="D178" s="90"/>
      <c r="E178" s="90"/>
      <c r="F178" s="128"/>
      <c r="G178" s="90"/>
    </row>
    <row r="179" spans="1:7">
      <c r="A179" s="90"/>
      <c r="B179" s="90"/>
      <c r="C179" s="99"/>
      <c r="D179" s="90"/>
      <c r="E179" s="90"/>
      <c r="F179" s="128"/>
      <c r="G179" s="90"/>
    </row>
    <row r="180" spans="1:7">
      <c r="A180" s="90"/>
      <c r="B180" s="90"/>
      <c r="C180" s="99"/>
      <c r="D180" s="90"/>
      <c r="E180" s="90"/>
      <c r="F180" s="128"/>
      <c r="G180" s="90"/>
    </row>
    <row r="181" spans="1:7">
      <c r="A181" s="90"/>
      <c r="B181" s="90"/>
      <c r="C181" s="99"/>
      <c r="D181" s="90"/>
      <c r="E181" s="90"/>
      <c r="F181" s="128"/>
      <c r="G181" s="90"/>
    </row>
    <row r="182" spans="1:7">
      <c r="A182" s="90"/>
      <c r="B182" s="90"/>
      <c r="C182" s="99"/>
      <c r="D182" s="90"/>
      <c r="E182" s="90"/>
      <c r="F182" s="128"/>
      <c r="G182" s="90"/>
    </row>
    <row r="183" spans="1:7">
      <c r="A183" s="90"/>
      <c r="B183" s="90"/>
      <c r="C183" s="99"/>
      <c r="D183" s="90"/>
      <c r="E183" s="90"/>
      <c r="F183" s="128"/>
      <c r="G183" s="90"/>
    </row>
    <row r="184" spans="1:7">
      <c r="A184" s="90"/>
      <c r="B184" s="90"/>
      <c r="C184" s="99"/>
      <c r="D184" s="90"/>
      <c r="E184" s="90"/>
      <c r="F184" s="128"/>
      <c r="G184" s="90"/>
    </row>
    <row r="185" spans="1:7">
      <c r="A185" s="90"/>
      <c r="B185" s="90"/>
      <c r="C185" s="99"/>
      <c r="D185" s="90"/>
      <c r="E185" s="90"/>
      <c r="F185" s="128"/>
      <c r="G185" s="90"/>
    </row>
    <row r="186" spans="1:7">
      <c r="A186" s="90"/>
      <c r="B186" s="90"/>
      <c r="C186" s="99"/>
      <c r="D186" s="90"/>
      <c r="E186" s="90"/>
      <c r="F186" s="128"/>
      <c r="G186" s="90"/>
    </row>
    <row r="187" spans="1:7">
      <c r="A187" s="90"/>
      <c r="B187" s="90"/>
      <c r="C187" s="99"/>
      <c r="D187" s="90"/>
      <c r="E187" s="90"/>
      <c r="F187" s="128"/>
      <c r="G187" s="90"/>
    </row>
    <row r="188" spans="1:7">
      <c r="A188" s="90"/>
      <c r="B188" s="90"/>
      <c r="C188" s="99"/>
      <c r="D188" s="90"/>
      <c r="E188" s="90"/>
      <c r="F188" s="128"/>
      <c r="G188" s="90"/>
    </row>
    <row r="189" spans="1:7">
      <c r="A189" s="90"/>
      <c r="B189" s="90"/>
      <c r="C189" s="99"/>
      <c r="D189" s="90"/>
      <c r="E189" s="90"/>
      <c r="F189" s="128"/>
      <c r="G189" s="90"/>
    </row>
    <row r="190" spans="1:7">
      <c r="A190" s="90"/>
      <c r="B190" s="90"/>
      <c r="C190" s="99"/>
      <c r="D190" s="90"/>
      <c r="E190" s="90"/>
      <c r="F190" s="128"/>
      <c r="G190" s="90"/>
    </row>
    <row r="191" spans="1:7">
      <c r="A191" s="90"/>
      <c r="B191" s="90"/>
      <c r="C191" s="99"/>
      <c r="D191" s="90"/>
      <c r="E191" s="90"/>
      <c r="F191" s="128"/>
      <c r="G191" s="90"/>
    </row>
    <row r="192" spans="1:7">
      <c r="A192" s="90"/>
      <c r="B192" s="90"/>
      <c r="C192" s="99"/>
      <c r="D192" s="90"/>
      <c r="E192" s="90"/>
      <c r="F192" s="128"/>
      <c r="G192" s="90"/>
    </row>
    <row r="193" spans="1:7">
      <c r="A193" s="90"/>
      <c r="B193" s="90"/>
      <c r="C193" s="99"/>
      <c r="D193" s="90"/>
      <c r="E193" s="90"/>
      <c r="F193" s="128"/>
      <c r="G193" s="90"/>
    </row>
    <row r="194" spans="1:7">
      <c r="A194" s="90"/>
      <c r="B194" s="90"/>
      <c r="C194" s="99"/>
      <c r="D194" s="90"/>
      <c r="E194" s="90"/>
      <c r="F194" s="128"/>
      <c r="G194" s="90"/>
    </row>
    <row r="195" spans="1:7">
      <c r="A195" s="90"/>
      <c r="B195" s="90"/>
      <c r="C195" s="99"/>
      <c r="D195" s="90"/>
      <c r="E195" s="90"/>
      <c r="F195" s="128"/>
      <c r="G195" s="90"/>
    </row>
    <row r="196" spans="1:7">
      <c r="A196" s="90"/>
      <c r="B196" s="90"/>
      <c r="C196" s="99"/>
      <c r="D196" s="90"/>
      <c r="E196" s="90"/>
      <c r="F196" s="128"/>
      <c r="G196" s="90"/>
    </row>
    <row r="197" spans="1:7">
      <c r="A197" s="90"/>
      <c r="B197" s="90"/>
      <c r="C197" s="99"/>
      <c r="D197" s="90"/>
      <c r="E197" s="90"/>
      <c r="F197" s="128"/>
      <c r="G197" s="90"/>
    </row>
    <row r="198" spans="1:7">
      <c r="A198" s="90"/>
      <c r="B198" s="90"/>
      <c r="C198" s="99"/>
      <c r="D198" s="90"/>
      <c r="E198" s="90"/>
      <c r="F198" s="128"/>
      <c r="G198" s="90"/>
    </row>
    <row r="199" spans="1:7">
      <c r="A199" s="90"/>
      <c r="B199" s="90"/>
      <c r="C199" s="99"/>
      <c r="D199" s="90"/>
      <c r="E199" s="90"/>
      <c r="F199" s="128"/>
      <c r="G199" s="90"/>
    </row>
    <row r="200" spans="1:7">
      <c r="A200" s="90"/>
      <c r="B200" s="90"/>
      <c r="C200" s="99"/>
      <c r="D200" s="90"/>
      <c r="E200" s="90"/>
      <c r="F200" s="128"/>
      <c r="G200" s="90"/>
    </row>
    <row r="201" spans="1:7">
      <c r="A201" s="90"/>
      <c r="B201" s="90"/>
      <c r="C201" s="99"/>
      <c r="D201" s="90"/>
      <c r="E201" s="90"/>
      <c r="F201" s="128"/>
      <c r="G201" s="90"/>
    </row>
    <row r="202" spans="1:7">
      <c r="A202" s="90"/>
      <c r="B202" s="90"/>
      <c r="C202" s="99"/>
      <c r="D202" s="90"/>
      <c r="E202" s="90"/>
      <c r="F202" s="128"/>
      <c r="G202" s="90"/>
    </row>
    <row r="203" spans="1:7">
      <c r="A203" s="90"/>
      <c r="B203" s="90"/>
      <c r="C203" s="99"/>
      <c r="D203" s="90"/>
      <c r="E203" s="90"/>
      <c r="F203" s="128"/>
      <c r="G203" s="90"/>
    </row>
    <row r="204" spans="1:7">
      <c r="A204" s="90"/>
      <c r="B204" s="90"/>
      <c r="C204" s="99"/>
      <c r="D204" s="90"/>
      <c r="E204" s="90"/>
      <c r="F204" s="128"/>
      <c r="G204" s="90"/>
    </row>
    <row r="205" spans="1:7">
      <c r="A205" s="90"/>
      <c r="B205" s="90"/>
      <c r="C205" s="99"/>
      <c r="D205" s="90"/>
      <c r="E205" s="90"/>
      <c r="F205" s="128"/>
      <c r="G205" s="90"/>
    </row>
    <row r="206" spans="1:7">
      <c r="A206" s="90"/>
      <c r="B206" s="90"/>
      <c r="C206" s="99"/>
      <c r="D206" s="90"/>
      <c r="E206" s="90"/>
      <c r="F206" s="128"/>
      <c r="G206" s="90"/>
    </row>
    <row r="207" spans="1:7">
      <c r="A207" s="90"/>
      <c r="B207" s="90"/>
      <c r="C207" s="99"/>
      <c r="D207" s="90"/>
      <c r="E207" s="90"/>
      <c r="F207" s="128"/>
      <c r="G207" s="90"/>
    </row>
    <row r="208" spans="1:7">
      <c r="A208" s="90"/>
      <c r="B208" s="90"/>
      <c r="C208" s="99"/>
      <c r="D208" s="90"/>
      <c r="E208" s="90"/>
      <c r="F208" s="128"/>
      <c r="G208" s="90"/>
    </row>
    <row r="209" spans="1:7">
      <c r="A209" s="90"/>
      <c r="B209" s="90"/>
      <c r="C209" s="99"/>
      <c r="D209" s="90"/>
      <c r="E209" s="90"/>
      <c r="F209" s="128"/>
      <c r="G209" s="90"/>
    </row>
    <row r="210" spans="1:7">
      <c r="A210" s="90"/>
      <c r="B210" s="90"/>
      <c r="C210" s="99"/>
      <c r="D210" s="90"/>
      <c r="E210" s="90"/>
      <c r="F210" s="128"/>
      <c r="G210" s="90"/>
    </row>
    <row r="211" spans="1:7">
      <c r="A211" s="90"/>
      <c r="B211" s="90"/>
      <c r="C211" s="99"/>
      <c r="D211" s="90"/>
      <c r="E211" s="90"/>
      <c r="F211" s="128"/>
      <c r="G211" s="90"/>
    </row>
    <row r="212" spans="1:7">
      <c r="A212" s="90"/>
      <c r="B212" s="90"/>
      <c r="C212" s="99"/>
      <c r="D212" s="90"/>
      <c r="E212" s="90"/>
      <c r="F212" s="128"/>
      <c r="G212" s="90"/>
    </row>
    <row r="213" spans="1:7">
      <c r="A213" s="90"/>
      <c r="B213" s="90"/>
      <c r="C213" s="99"/>
      <c r="D213" s="90"/>
      <c r="E213" s="90"/>
      <c r="F213" s="128"/>
      <c r="G213" s="90"/>
    </row>
    <row r="214" spans="1:7">
      <c r="A214" s="90"/>
      <c r="B214" s="90"/>
      <c r="C214" s="99"/>
      <c r="D214" s="90"/>
      <c r="E214" s="90"/>
      <c r="F214" s="128"/>
      <c r="G214" s="90"/>
    </row>
    <row r="215" spans="1:7">
      <c r="A215" s="90"/>
      <c r="B215" s="90"/>
      <c r="C215" s="99"/>
      <c r="D215" s="90"/>
      <c r="E215" s="90"/>
      <c r="F215" s="128"/>
      <c r="G215" s="90"/>
    </row>
    <row r="216" spans="1:7">
      <c r="A216" s="90"/>
      <c r="B216" s="90"/>
      <c r="C216" s="99"/>
      <c r="D216" s="90"/>
      <c r="E216" s="90"/>
      <c r="F216" s="128"/>
      <c r="G216" s="90"/>
    </row>
    <row r="217" spans="1:7">
      <c r="A217" s="90"/>
      <c r="B217" s="90"/>
      <c r="C217" s="99"/>
      <c r="D217" s="90"/>
      <c r="E217" s="90"/>
      <c r="F217" s="128"/>
      <c r="G217" s="90"/>
    </row>
    <row r="218" spans="1:7">
      <c r="A218" s="90"/>
      <c r="B218" s="90"/>
      <c r="C218" s="99"/>
      <c r="D218" s="90"/>
      <c r="E218" s="90"/>
      <c r="F218" s="128"/>
      <c r="G218" s="90"/>
    </row>
    <row r="219" spans="1:7">
      <c r="A219" s="90"/>
      <c r="B219" s="90"/>
      <c r="C219" s="99"/>
      <c r="D219" s="90"/>
      <c r="E219" s="90"/>
      <c r="F219" s="128"/>
      <c r="G219" s="90"/>
    </row>
    <row r="220" spans="1:7">
      <c r="A220" s="90"/>
      <c r="B220" s="90"/>
      <c r="C220" s="99"/>
      <c r="D220" s="90"/>
      <c r="E220" s="90"/>
      <c r="F220" s="128"/>
      <c r="G220" s="90"/>
    </row>
    <row r="221" spans="1:7">
      <c r="A221" s="90"/>
      <c r="B221" s="90"/>
      <c r="C221" s="99"/>
      <c r="D221" s="90"/>
      <c r="E221" s="90"/>
      <c r="F221" s="128"/>
      <c r="G221" s="90"/>
    </row>
    <row r="222" spans="1:7">
      <c r="A222" s="90"/>
      <c r="B222" s="90"/>
      <c r="C222" s="99"/>
      <c r="D222" s="90"/>
      <c r="E222" s="90"/>
      <c r="F222" s="128"/>
      <c r="G222" s="90"/>
    </row>
    <row r="223" spans="1:7">
      <c r="A223" s="90"/>
      <c r="B223" s="90"/>
      <c r="C223" s="99"/>
      <c r="D223" s="90"/>
      <c r="E223" s="90"/>
      <c r="F223" s="128"/>
      <c r="G223" s="90"/>
    </row>
    <row r="224" spans="1:7">
      <c r="A224" s="90"/>
      <c r="B224" s="90"/>
      <c r="C224" s="99"/>
      <c r="D224" s="90"/>
      <c r="E224" s="90"/>
      <c r="F224" s="128"/>
      <c r="G224" s="90"/>
    </row>
    <row r="225" spans="1:7">
      <c r="A225" s="90"/>
      <c r="B225" s="90"/>
      <c r="C225" s="99"/>
      <c r="D225" s="90"/>
      <c r="E225" s="90"/>
      <c r="F225" s="128"/>
      <c r="G225" s="90"/>
    </row>
    <row r="226" spans="1:7">
      <c r="A226" s="90"/>
      <c r="B226" s="90"/>
      <c r="C226" s="99"/>
      <c r="D226" s="90"/>
      <c r="E226" s="90"/>
      <c r="F226" s="128"/>
      <c r="G226" s="90"/>
    </row>
    <row r="227" spans="1:7">
      <c r="A227" s="90"/>
      <c r="B227" s="90"/>
      <c r="C227" s="99"/>
      <c r="D227" s="90"/>
      <c r="E227" s="90"/>
      <c r="F227" s="128"/>
      <c r="G227" s="90"/>
    </row>
    <row r="228" spans="1:7">
      <c r="A228" s="90"/>
      <c r="B228" s="90"/>
      <c r="C228" s="99"/>
      <c r="D228" s="90"/>
      <c r="E228" s="90"/>
      <c r="F228" s="128"/>
      <c r="G228" s="90"/>
    </row>
    <row r="229" spans="1:7">
      <c r="A229" s="90"/>
      <c r="B229" s="90"/>
      <c r="C229" s="99"/>
      <c r="D229" s="90"/>
      <c r="E229" s="90"/>
      <c r="F229" s="128"/>
      <c r="G229" s="90"/>
    </row>
    <row r="230" spans="1:7">
      <c r="A230" s="90"/>
      <c r="B230" s="90"/>
      <c r="C230" s="99"/>
      <c r="D230" s="90"/>
      <c r="E230" s="90"/>
      <c r="F230" s="128"/>
      <c r="G230" s="90"/>
    </row>
    <row r="231" spans="1:7">
      <c r="A231" s="90"/>
      <c r="B231" s="90"/>
      <c r="C231" s="99"/>
      <c r="D231" s="90"/>
      <c r="E231" s="90"/>
      <c r="F231" s="128"/>
      <c r="G231" s="90"/>
    </row>
    <row r="232" spans="1:7">
      <c r="A232" s="90"/>
      <c r="B232" s="90"/>
      <c r="C232" s="99"/>
      <c r="D232" s="90"/>
      <c r="E232" s="90"/>
      <c r="F232" s="128"/>
      <c r="G232" s="90"/>
    </row>
    <row r="233" spans="1:7">
      <c r="A233" s="90"/>
      <c r="B233" s="90"/>
      <c r="C233" s="99"/>
      <c r="D233" s="90"/>
      <c r="E233" s="90"/>
      <c r="F233" s="128"/>
      <c r="G233" s="90"/>
    </row>
    <row r="234" spans="1:7">
      <c r="A234" s="90"/>
      <c r="B234" s="90"/>
      <c r="C234" s="99"/>
      <c r="D234" s="90"/>
      <c r="E234" s="90"/>
      <c r="F234" s="128"/>
      <c r="G234" s="90"/>
    </row>
    <row r="235" spans="1:7">
      <c r="A235" s="90"/>
      <c r="B235" s="90"/>
      <c r="C235" s="99"/>
      <c r="D235" s="90"/>
      <c r="E235" s="90"/>
      <c r="F235" s="128"/>
      <c r="G235" s="90"/>
    </row>
    <row r="236" spans="1:7">
      <c r="A236" s="90"/>
      <c r="B236" s="90"/>
      <c r="C236" s="99"/>
      <c r="D236" s="90"/>
      <c r="E236" s="90"/>
      <c r="F236" s="128"/>
      <c r="G236" s="90"/>
    </row>
    <row r="237" spans="1:7">
      <c r="A237" s="90"/>
      <c r="B237" s="90"/>
      <c r="C237" s="99"/>
      <c r="D237" s="90"/>
      <c r="E237" s="90"/>
      <c r="F237" s="128"/>
      <c r="G237" s="90"/>
    </row>
    <row r="238" spans="1:7">
      <c r="A238" s="90"/>
      <c r="B238" s="90"/>
      <c r="C238" s="99"/>
      <c r="D238" s="90"/>
      <c r="E238" s="90"/>
      <c r="F238" s="128"/>
      <c r="G238" s="90"/>
    </row>
    <row r="239" spans="1:7">
      <c r="A239" s="90"/>
      <c r="B239" s="90"/>
      <c r="C239" s="99"/>
      <c r="D239" s="90"/>
      <c r="E239" s="90"/>
      <c r="F239" s="128"/>
      <c r="G239" s="90"/>
    </row>
    <row r="240" spans="1:7">
      <c r="A240" s="90"/>
      <c r="B240" s="90"/>
      <c r="C240" s="99"/>
      <c r="D240" s="90"/>
      <c r="E240" s="90"/>
      <c r="F240" s="128"/>
      <c r="G240" s="90"/>
    </row>
    <row r="241" spans="1:7">
      <c r="A241" s="90"/>
      <c r="B241" s="90"/>
      <c r="C241" s="99"/>
      <c r="D241" s="90"/>
      <c r="E241" s="90"/>
      <c r="F241" s="128"/>
      <c r="G241" s="90"/>
    </row>
    <row r="242" spans="1:7">
      <c r="A242" s="90"/>
      <c r="B242" s="90"/>
      <c r="C242" s="99"/>
      <c r="D242" s="90"/>
      <c r="E242" s="90"/>
      <c r="F242" s="128"/>
      <c r="G242" s="90"/>
    </row>
    <row r="243" spans="1:7">
      <c r="A243" s="90"/>
      <c r="B243" s="90"/>
      <c r="C243" s="99"/>
      <c r="D243" s="90"/>
      <c r="E243" s="90"/>
      <c r="F243" s="128"/>
      <c r="G243" s="90"/>
    </row>
    <row r="244" spans="1:7">
      <c r="A244" s="90"/>
      <c r="B244" s="90"/>
      <c r="C244" s="99"/>
      <c r="D244" s="90"/>
      <c r="E244" s="90"/>
      <c r="F244" s="128"/>
      <c r="G244" s="90"/>
    </row>
    <row r="245" spans="1:7">
      <c r="A245" s="90"/>
      <c r="B245" s="90"/>
      <c r="C245" s="99"/>
      <c r="D245" s="90"/>
      <c r="E245" s="90"/>
      <c r="F245" s="128"/>
      <c r="G245" s="90"/>
    </row>
    <row r="246" spans="1:7">
      <c r="A246" s="90"/>
      <c r="B246" s="90"/>
      <c r="C246" s="99"/>
      <c r="D246" s="90"/>
      <c r="E246" s="90"/>
      <c r="F246" s="128"/>
      <c r="G246" s="90"/>
    </row>
    <row r="247" spans="1:7">
      <c r="A247" s="90"/>
      <c r="B247" s="90"/>
      <c r="C247" s="99"/>
      <c r="D247" s="90"/>
      <c r="E247" s="90"/>
      <c r="F247" s="128"/>
      <c r="G247" s="90"/>
    </row>
    <row r="248" spans="1:7">
      <c r="A248" s="90"/>
      <c r="B248" s="90"/>
      <c r="C248" s="99"/>
      <c r="D248" s="90"/>
      <c r="E248" s="90"/>
      <c r="F248" s="128"/>
      <c r="G248" s="90"/>
    </row>
    <row r="249" spans="1:7">
      <c r="A249" s="90"/>
      <c r="B249" s="90"/>
      <c r="C249" s="99"/>
      <c r="D249" s="90"/>
      <c r="E249" s="90"/>
      <c r="F249" s="128"/>
      <c r="G249" s="90"/>
    </row>
    <row r="250" spans="1:7">
      <c r="A250" s="90"/>
      <c r="B250" s="90"/>
      <c r="C250" s="99"/>
      <c r="D250" s="90"/>
      <c r="E250" s="90"/>
      <c r="F250" s="128"/>
      <c r="G250" s="90"/>
    </row>
    <row r="251" spans="1:7">
      <c r="A251" s="90"/>
      <c r="B251" s="90"/>
      <c r="C251" s="99"/>
      <c r="D251" s="90"/>
      <c r="E251" s="90"/>
      <c r="F251" s="128"/>
      <c r="G251" s="90"/>
    </row>
    <row r="252" spans="1:7">
      <c r="A252" s="90"/>
      <c r="B252" s="90"/>
      <c r="C252" s="99"/>
      <c r="D252" s="90"/>
      <c r="E252" s="90"/>
      <c r="F252" s="128"/>
      <c r="G252" s="90"/>
    </row>
    <row r="253" spans="1:7">
      <c r="A253" s="90"/>
      <c r="B253" s="90"/>
      <c r="C253" s="99"/>
      <c r="D253" s="90"/>
      <c r="E253" s="90"/>
      <c r="F253" s="128"/>
      <c r="G253" s="90"/>
    </row>
    <row r="254" spans="1:7">
      <c r="A254" s="90"/>
      <c r="B254" s="90"/>
      <c r="C254" s="99"/>
      <c r="D254" s="90"/>
      <c r="E254" s="90"/>
      <c r="F254" s="128"/>
      <c r="G254" s="90"/>
    </row>
    <row r="255" spans="1:7">
      <c r="A255" s="90"/>
      <c r="B255" s="90"/>
      <c r="C255" s="99"/>
      <c r="D255" s="90"/>
      <c r="E255" s="90"/>
      <c r="F255" s="128"/>
      <c r="G255" s="90"/>
    </row>
    <row r="256" spans="1:7">
      <c r="A256" s="90"/>
      <c r="B256" s="90"/>
      <c r="C256" s="99"/>
      <c r="D256" s="90"/>
      <c r="E256" s="90"/>
      <c r="F256" s="128"/>
      <c r="G256" s="90"/>
    </row>
    <row r="257" spans="1:7">
      <c r="A257" s="90"/>
      <c r="B257" s="90"/>
      <c r="C257" s="99"/>
      <c r="D257" s="90"/>
      <c r="E257" s="90"/>
      <c r="F257" s="128"/>
      <c r="G257" s="90"/>
    </row>
    <row r="258" spans="1:7">
      <c r="A258" s="90"/>
      <c r="B258" s="90"/>
      <c r="C258" s="99"/>
      <c r="D258" s="90"/>
      <c r="E258" s="90"/>
      <c r="F258" s="128"/>
      <c r="G258" s="90"/>
    </row>
    <row r="259" spans="1:7">
      <c r="A259" s="90"/>
      <c r="B259" s="90"/>
      <c r="C259" s="99"/>
      <c r="D259" s="90"/>
      <c r="E259" s="90"/>
      <c r="F259" s="128"/>
      <c r="G259" s="90"/>
    </row>
    <row r="260" spans="1:7">
      <c r="A260" s="90"/>
      <c r="B260" s="90"/>
      <c r="C260" s="99"/>
      <c r="D260" s="90"/>
      <c r="E260" s="90"/>
      <c r="F260" s="128"/>
      <c r="G260" s="90"/>
    </row>
    <row r="261" spans="1:7">
      <c r="A261" s="90"/>
      <c r="B261" s="90"/>
      <c r="C261" s="99"/>
      <c r="D261" s="90"/>
      <c r="E261" s="90"/>
      <c r="F261" s="128"/>
      <c r="G261" s="90"/>
    </row>
    <row r="262" spans="1:7">
      <c r="A262" s="90"/>
      <c r="B262" s="90"/>
      <c r="C262" s="99"/>
      <c r="D262" s="90"/>
      <c r="E262" s="90"/>
      <c r="F262" s="128"/>
      <c r="G262" s="90"/>
    </row>
    <row r="263" spans="1:7">
      <c r="A263" s="90"/>
      <c r="B263" s="90"/>
      <c r="C263" s="99"/>
      <c r="D263" s="90"/>
      <c r="E263" s="90"/>
      <c r="F263" s="128"/>
      <c r="G263" s="90"/>
    </row>
    <row r="264" spans="1:7">
      <c r="A264" s="90"/>
      <c r="B264" s="90"/>
      <c r="C264" s="99"/>
      <c r="D264" s="90"/>
      <c r="E264" s="90"/>
      <c r="F264" s="128"/>
      <c r="G264" s="90"/>
    </row>
    <row r="265" spans="1:7">
      <c r="A265" s="90"/>
      <c r="B265" s="90"/>
      <c r="C265" s="99"/>
      <c r="D265" s="90"/>
      <c r="E265" s="90"/>
      <c r="F265" s="128"/>
      <c r="G265" s="90"/>
    </row>
    <row r="266" spans="1:7">
      <c r="A266" s="90"/>
      <c r="B266" s="90"/>
      <c r="C266" s="99"/>
      <c r="D266" s="90"/>
      <c r="E266" s="90"/>
      <c r="F266" s="128"/>
      <c r="G266" s="90"/>
    </row>
    <row r="267" spans="1:7">
      <c r="A267" s="90"/>
      <c r="B267" s="90"/>
      <c r="C267" s="99"/>
      <c r="D267" s="90"/>
      <c r="E267" s="90"/>
      <c r="F267" s="128"/>
      <c r="G267" s="90"/>
    </row>
    <row r="268" spans="1:7">
      <c r="A268" s="90"/>
      <c r="B268" s="90"/>
      <c r="C268" s="99"/>
      <c r="D268" s="90"/>
      <c r="E268" s="90"/>
      <c r="F268" s="128"/>
      <c r="G268" s="90"/>
    </row>
    <row r="269" spans="1:7">
      <c r="A269" s="90"/>
      <c r="B269" s="90"/>
      <c r="C269" s="99"/>
      <c r="D269" s="90"/>
      <c r="E269" s="90"/>
      <c r="F269" s="128"/>
      <c r="G269" s="90"/>
    </row>
    <row r="270" spans="1:7">
      <c r="A270" s="90"/>
      <c r="B270" s="90"/>
      <c r="C270" s="99"/>
      <c r="D270" s="90"/>
      <c r="E270" s="90"/>
      <c r="F270" s="128"/>
      <c r="G270" s="90"/>
    </row>
    <row r="271" spans="1:7">
      <c r="A271" s="90"/>
      <c r="B271" s="90"/>
      <c r="C271" s="99"/>
      <c r="D271" s="90"/>
      <c r="E271" s="90"/>
      <c r="F271" s="128"/>
      <c r="G271" s="90"/>
    </row>
    <row r="272" spans="1:7">
      <c r="A272" s="90"/>
      <c r="B272" s="90"/>
      <c r="C272" s="99"/>
      <c r="D272" s="90"/>
      <c r="E272" s="90"/>
      <c r="F272" s="128"/>
      <c r="G272" s="90"/>
    </row>
    <row r="273" spans="1:7">
      <c r="A273" s="90"/>
      <c r="B273" s="90"/>
      <c r="C273" s="99"/>
      <c r="D273" s="90"/>
      <c r="E273" s="90"/>
      <c r="F273" s="128"/>
      <c r="G273" s="90"/>
    </row>
    <row r="274" spans="1:7">
      <c r="A274" s="90"/>
      <c r="B274" s="90"/>
      <c r="C274" s="99"/>
      <c r="D274" s="90"/>
      <c r="E274" s="90"/>
      <c r="F274" s="128"/>
      <c r="G274" s="90"/>
    </row>
    <row r="275" spans="1:7">
      <c r="A275" s="90"/>
      <c r="B275" s="90"/>
      <c r="C275" s="99"/>
      <c r="D275" s="90"/>
      <c r="E275" s="90"/>
      <c r="F275" s="128"/>
      <c r="G275" s="90"/>
    </row>
    <row r="276" spans="1:7">
      <c r="A276" s="90"/>
      <c r="B276" s="90"/>
      <c r="C276" s="99"/>
      <c r="D276" s="90"/>
      <c r="E276" s="90"/>
      <c r="F276" s="128"/>
      <c r="G276" s="90"/>
    </row>
    <row r="277" spans="1:7">
      <c r="A277" s="90"/>
      <c r="B277" s="90"/>
      <c r="C277" s="99"/>
      <c r="D277" s="90"/>
      <c r="E277" s="90"/>
      <c r="F277" s="128"/>
      <c r="G277" s="90"/>
    </row>
    <row r="278" spans="1:7">
      <c r="A278" s="90"/>
      <c r="B278" s="90"/>
      <c r="C278" s="99"/>
      <c r="D278" s="90"/>
      <c r="E278" s="90"/>
      <c r="F278" s="128"/>
      <c r="G278" s="90"/>
    </row>
    <row r="279" spans="1:7">
      <c r="A279" s="90"/>
      <c r="B279" s="90"/>
      <c r="C279" s="99"/>
      <c r="D279" s="90"/>
      <c r="E279" s="90"/>
      <c r="F279" s="128"/>
      <c r="G279" s="90"/>
    </row>
    <row r="280" spans="1:7">
      <c r="A280" s="90"/>
      <c r="B280" s="90"/>
      <c r="C280" s="99"/>
      <c r="D280" s="90"/>
      <c r="E280" s="90"/>
      <c r="F280" s="128"/>
      <c r="G280" s="90"/>
    </row>
    <row r="281" spans="1:7">
      <c r="A281" s="90"/>
      <c r="B281" s="90"/>
      <c r="C281" s="99"/>
      <c r="D281" s="90"/>
      <c r="E281" s="90"/>
      <c r="F281" s="128"/>
      <c r="G281" s="90"/>
    </row>
    <row r="282" spans="1:7">
      <c r="A282" s="90"/>
      <c r="B282" s="90"/>
      <c r="C282" s="99"/>
      <c r="D282" s="90"/>
      <c r="E282" s="90"/>
      <c r="F282" s="128"/>
      <c r="G282" s="90"/>
    </row>
    <row r="283" spans="1:7">
      <c r="A283" s="90"/>
      <c r="B283" s="90"/>
      <c r="C283" s="99"/>
      <c r="D283" s="90"/>
      <c r="E283" s="90"/>
      <c r="F283" s="128"/>
      <c r="G283" s="90"/>
    </row>
    <row r="284" spans="1:7">
      <c r="A284" s="90"/>
      <c r="B284" s="90"/>
      <c r="C284" s="99"/>
      <c r="D284" s="90"/>
      <c r="E284" s="90"/>
      <c r="F284" s="128"/>
      <c r="G284" s="90"/>
    </row>
    <row r="285" spans="1:7">
      <c r="A285" s="90"/>
      <c r="B285" s="90"/>
      <c r="C285" s="99"/>
      <c r="D285" s="90"/>
      <c r="E285" s="90"/>
      <c r="F285" s="128"/>
      <c r="G285" s="90"/>
    </row>
    <row r="286" spans="1:7">
      <c r="A286" s="90"/>
      <c r="B286" s="90"/>
      <c r="C286" s="99"/>
      <c r="D286" s="90"/>
      <c r="E286" s="90"/>
      <c r="F286" s="128"/>
      <c r="G286" s="90"/>
    </row>
    <row r="287" spans="1:7">
      <c r="A287" s="90"/>
      <c r="B287" s="90"/>
      <c r="C287" s="99"/>
      <c r="D287" s="90"/>
      <c r="E287" s="90"/>
      <c r="F287" s="128"/>
      <c r="G287" s="90"/>
    </row>
    <row r="288" spans="1:7">
      <c r="A288" s="90"/>
      <c r="B288" s="90"/>
      <c r="C288" s="99"/>
      <c r="D288" s="90"/>
      <c r="E288" s="90"/>
      <c r="F288" s="128"/>
      <c r="G288" s="90"/>
    </row>
    <row r="289" spans="1:7">
      <c r="A289" s="90"/>
      <c r="B289" s="90"/>
      <c r="C289" s="99"/>
      <c r="D289" s="90"/>
      <c r="E289" s="90"/>
      <c r="F289" s="128"/>
      <c r="G289" s="90"/>
    </row>
    <row r="290" spans="1:7">
      <c r="A290" s="90"/>
      <c r="B290" s="90"/>
      <c r="C290" s="99"/>
      <c r="D290" s="90"/>
      <c r="E290" s="90"/>
      <c r="F290" s="128"/>
      <c r="G290" s="90"/>
    </row>
    <row r="291" spans="1:7">
      <c r="A291" s="90"/>
      <c r="B291" s="90"/>
      <c r="C291" s="99"/>
      <c r="D291" s="90"/>
      <c r="E291" s="90"/>
      <c r="F291" s="128"/>
      <c r="G291" s="90"/>
    </row>
    <row r="292" spans="1:7">
      <c r="A292" s="90"/>
      <c r="B292" s="90"/>
      <c r="C292" s="99"/>
      <c r="D292" s="90"/>
      <c r="E292" s="90"/>
      <c r="F292" s="128"/>
      <c r="G292" s="90"/>
    </row>
    <row r="293" spans="1:7">
      <c r="A293" s="90"/>
      <c r="B293" s="90"/>
      <c r="C293" s="99"/>
      <c r="D293" s="90"/>
      <c r="E293" s="90"/>
      <c r="F293" s="128"/>
      <c r="G293" s="90"/>
    </row>
    <row r="294" spans="1:7">
      <c r="A294" s="90"/>
      <c r="B294" s="90"/>
      <c r="C294" s="99"/>
      <c r="D294" s="90"/>
      <c r="E294" s="90"/>
      <c r="F294" s="128"/>
      <c r="G294" s="90"/>
    </row>
    <row r="295" spans="1:7">
      <c r="A295" s="90"/>
      <c r="B295" s="90"/>
      <c r="C295" s="99"/>
      <c r="D295" s="90"/>
      <c r="E295" s="90"/>
      <c r="F295" s="128"/>
      <c r="G295" s="90"/>
    </row>
    <row r="296" spans="1:7">
      <c r="A296" s="90"/>
      <c r="B296" s="90"/>
      <c r="C296" s="99"/>
      <c r="D296" s="90"/>
      <c r="E296" s="90"/>
      <c r="F296" s="128"/>
      <c r="G296" s="90"/>
    </row>
    <row r="297" spans="1:7">
      <c r="A297" s="90"/>
      <c r="B297" s="90"/>
      <c r="C297" s="99"/>
      <c r="D297" s="90"/>
      <c r="E297" s="90"/>
      <c r="F297" s="128"/>
      <c r="G297" s="90"/>
    </row>
    <row r="298" spans="1:7">
      <c r="A298" s="90"/>
      <c r="B298" s="90"/>
      <c r="C298" s="99"/>
      <c r="D298" s="90"/>
      <c r="E298" s="90"/>
      <c r="F298" s="128"/>
      <c r="G298" s="90"/>
    </row>
    <row r="299" spans="1:7">
      <c r="A299" s="90"/>
      <c r="B299" s="90"/>
      <c r="C299" s="99"/>
      <c r="D299" s="90"/>
      <c r="E299" s="90"/>
      <c r="F299" s="128"/>
      <c r="G299" s="90"/>
    </row>
    <row r="300" spans="1:7">
      <c r="A300" s="90"/>
      <c r="B300" s="90"/>
      <c r="C300" s="99"/>
      <c r="D300" s="90"/>
      <c r="E300" s="90"/>
      <c r="F300" s="128"/>
      <c r="G300" s="90"/>
    </row>
    <row r="301" spans="1:7">
      <c r="A301" s="90"/>
      <c r="B301" s="90"/>
      <c r="C301" s="99"/>
      <c r="D301" s="90"/>
      <c r="E301" s="90"/>
      <c r="F301" s="128"/>
      <c r="G301" s="90"/>
    </row>
    <row r="302" spans="1:7">
      <c r="A302" s="90"/>
      <c r="B302" s="90"/>
      <c r="C302" s="99"/>
      <c r="D302" s="90"/>
      <c r="E302" s="90"/>
      <c r="F302" s="128"/>
      <c r="G302" s="90"/>
    </row>
    <row r="303" spans="1:7">
      <c r="A303" s="90"/>
      <c r="B303" s="90"/>
      <c r="C303" s="99"/>
      <c r="D303" s="90"/>
      <c r="E303" s="90"/>
      <c r="F303" s="128"/>
      <c r="G303" s="90"/>
    </row>
    <row r="304" spans="1:7">
      <c r="A304" s="90"/>
      <c r="B304" s="90"/>
      <c r="C304" s="99"/>
      <c r="D304" s="90"/>
      <c r="E304" s="90"/>
      <c r="F304" s="128"/>
      <c r="G304" s="90"/>
    </row>
    <row r="305" spans="1:7">
      <c r="A305" s="90"/>
      <c r="B305" s="90"/>
      <c r="C305" s="99"/>
      <c r="D305" s="90"/>
      <c r="E305" s="90"/>
      <c r="F305" s="128"/>
      <c r="G305" s="90"/>
    </row>
    <row r="306" spans="1:7">
      <c r="A306" s="90"/>
      <c r="B306" s="90"/>
      <c r="C306" s="99"/>
      <c r="D306" s="90"/>
      <c r="E306" s="90"/>
      <c r="F306" s="128"/>
      <c r="G306" s="90"/>
    </row>
    <row r="307" spans="1:7">
      <c r="A307" s="90"/>
      <c r="B307" s="90"/>
      <c r="C307" s="99"/>
      <c r="D307" s="90"/>
      <c r="E307" s="90"/>
      <c r="F307" s="128"/>
      <c r="G307" s="90"/>
    </row>
    <row r="308" spans="1:7">
      <c r="A308" s="90"/>
      <c r="B308" s="90"/>
      <c r="C308" s="99"/>
      <c r="D308" s="90"/>
      <c r="E308" s="90"/>
      <c r="F308" s="128"/>
      <c r="G308" s="90"/>
    </row>
    <row r="309" spans="1:7">
      <c r="A309" s="90"/>
      <c r="B309" s="90"/>
      <c r="C309" s="99"/>
      <c r="D309" s="90"/>
      <c r="E309" s="90"/>
      <c r="F309" s="128"/>
      <c r="G309" s="90"/>
    </row>
    <row r="310" spans="1:7">
      <c r="A310" s="90"/>
      <c r="B310" s="90"/>
      <c r="C310" s="99"/>
      <c r="D310" s="90"/>
      <c r="E310" s="90"/>
      <c r="F310" s="128"/>
      <c r="G310" s="90"/>
    </row>
    <row r="311" spans="1:7">
      <c r="A311" s="90"/>
      <c r="B311" s="90"/>
      <c r="C311" s="99"/>
      <c r="D311" s="90"/>
      <c r="E311" s="90"/>
      <c r="F311" s="128"/>
      <c r="G311" s="90"/>
    </row>
    <row r="312" spans="1:7">
      <c r="A312" s="90"/>
      <c r="B312" s="90"/>
      <c r="C312" s="99"/>
      <c r="D312" s="90"/>
      <c r="E312" s="90"/>
      <c r="F312" s="128"/>
      <c r="G312" s="90"/>
    </row>
    <row r="313" spans="1:7">
      <c r="A313" s="90"/>
      <c r="B313" s="90"/>
      <c r="C313" s="99"/>
      <c r="D313" s="90"/>
      <c r="E313" s="90"/>
      <c r="F313" s="128"/>
      <c r="G313" s="90"/>
    </row>
    <row r="314" spans="1:7">
      <c r="A314" s="90"/>
      <c r="B314" s="90"/>
      <c r="C314" s="99"/>
      <c r="D314" s="90"/>
      <c r="E314" s="90"/>
      <c r="F314" s="128"/>
      <c r="G314" s="90"/>
    </row>
    <row r="315" spans="1:7">
      <c r="A315" s="90"/>
      <c r="B315" s="90"/>
      <c r="C315" s="99"/>
      <c r="D315" s="90"/>
      <c r="E315" s="90"/>
      <c r="F315" s="128"/>
      <c r="G315" s="90"/>
    </row>
    <row r="316" spans="1:7">
      <c r="A316" s="90"/>
      <c r="B316" s="90"/>
      <c r="C316" s="99"/>
      <c r="D316" s="90"/>
      <c r="E316" s="90"/>
      <c r="F316" s="128"/>
      <c r="G316" s="90"/>
    </row>
    <row r="317" spans="1:7">
      <c r="A317" s="90"/>
      <c r="B317" s="90"/>
      <c r="C317" s="99"/>
      <c r="D317" s="90"/>
      <c r="E317" s="90"/>
      <c r="F317" s="128"/>
      <c r="G317" s="90"/>
    </row>
    <row r="318" spans="1:7">
      <c r="A318" s="90"/>
      <c r="B318" s="90"/>
      <c r="C318" s="99"/>
      <c r="D318" s="90"/>
      <c r="E318" s="90"/>
      <c r="F318" s="128"/>
      <c r="G318" s="90"/>
    </row>
    <row r="319" spans="1:7">
      <c r="A319" s="90"/>
      <c r="B319" s="90"/>
      <c r="C319" s="99"/>
      <c r="D319" s="90"/>
      <c r="E319" s="90"/>
      <c r="F319" s="128"/>
      <c r="G319" s="90"/>
    </row>
    <row r="320" spans="1:7">
      <c r="A320" s="90"/>
      <c r="B320" s="90"/>
      <c r="C320" s="99"/>
      <c r="D320" s="90"/>
      <c r="E320" s="90"/>
      <c r="F320" s="128"/>
      <c r="G320" s="90"/>
    </row>
    <row r="321" spans="1:7">
      <c r="A321" s="90"/>
      <c r="B321" s="90"/>
      <c r="C321" s="99"/>
      <c r="D321" s="90"/>
      <c r="E321" s="90"/>
      <c r="F321" s="128"/>
      <c r="G321" s="90"/>
    </row>
    <row r="322" spans="1:7">
      <c r="A322" s="90"/>
      <c r="B322" s="90"/>
      <c r="C322" s="99"/>
      <c r="D322" s="90"/>
      <c r="E322" s="90"/>
      <c r="F322" s="128"/>
      <c r="G322" s="90"/>
    </row>
    <row r="323" spans="1:7">
      <c r="A323" s="90"/>
      <c r="B323" s="90"/>
      <c r="C323" s="99"/>
      <c r="D323" s="90"/>
      <c r="E323" s="90"/>
      <c r="F323" s="128"/>
      <c r="G323" s="90"/>
    </row>
    <row r="324" spans="1:7">
      <c r="A324" s="90"/>
      <c r="B324" s="90"/>
      <c r="C324" s="99"/>
      <c r="D324" s="90"/>
      <c r="E324" s="90"/>
      <c r="F324" s="128"/>
      <c r="G324" s="90"/>
    </row>
    <row r="325" spans="1:7">
      <c r="A325" s="90"/>
      <c r="B325" s="90"/>
      <c r="C325" s="99"/>
      <c r="D325" s="90"/>
      <c r="E325" s="90"/>
      <c r="F325" s="128"/>
      <c r="G325" s="90"/>
    </row>
    <row r="326" spans="1:7">
      <c r="A326" s="90"/>
      <c r="B326" s="90"/>
      <c r="C326" s="99"/>
      <c r="D326" s="90"/>
      <c r="E326" s="90"/>
      <c r="F326" s="128"/>
      <c r="G326" s="90"/>
    </row>
    <row r="327" spans="1:7">
      <c r="A327" s="90"/>
      <c r="B327" s="90"/>
      <c r="C327" s="99"/>
      <c r="D327" s="90"/>
      <c r="E327" s="90"/>
      <c r="F327" s="128"/>
      <c r="G327" s="90"/>
    </row>
    <row r="328" spans="1:7">
      <c r="A328" s="90"/>
      <c r="B328" s="90"/>
      <c r="C328" s="99"/>
      <c r="D328" s="90"/>
      <c r="E328" s="90"/>
      <c r="F328" s="128"/>
      <c r="G328" s="90"/>
    </row>
    <row r="329" spans="1:7">
      <c r="A329" s="90"/>
      <c r="B329" s="90"/>
      <c r="C329" s="99"/>
      <c r="D329" s="90"/>
      <c r="E329" s="90"/>
      <c r="F329" s="128"/>
      <c r="G329" s="90"/>
    </row>
    <row r="330" spans="1:7">
      <c r="A330" s="90"/>
      <c r="B330" s="90"/>
      <c r="C330" s="99"/>
      <c r="D330" s="90"/>
      <c r="E330" s="90"/>
      <c r="F330" s="128"/>
      <c r="G330" s="90"/>
    </row>
    <row r="331" spans="1:7">
      <c r="A331" s="90"/>
      <c r="B331" s="90"/>
      <c r="C331" s="99"/>
      <c r="D331" s="90"/>
      <c r="E331" s="90"/>
      <c r="F331" s="128"/>
      <c r="G331" s="90"/>
    </row>
    <row r="332" spans="1:7">
      <c r="A332" s="90"/>
      <c r="B332" s="90"/>
      <c r="C332" s="99"/>
      <c r="D332" s="90"/>
      <c r="E332" s="90"/>
      <c r="F332" s="128"/>
      <c r="G332" s="90"/>
    </row>
    <row r="333" spans="1:7">
      <c r="A333" s="90"/>
      <c r="B333" s="90"/>
      <c r="C333" s="99"/>
      <c r="D333" s="90"/>
      <c r="E333" s="90"/>
      <c r="F333" s="128"/>
      <c r="G333" s="90"/>
    </row>
    <row r="334" spans="1:7">
      <c r="A334" s="90"/>
      <c r="B334" s="90"/>
      <c r="C334" s="99"/>
      <c r="D334" s="90"/>
      <c r="E334" s="90"/>
      <c r="F334" s="128"/>
      <c r="G334" s="90"/>
    </row>
    <row r="335" spans="1:7">
      <c r="A335" s="90"/>
      <c r="B335" s="90"/>
      <c r="C335" s="99"/>
      <c r="D335" s="90"/>
      <c r="E335" s="90"/>
      <c r="F335" s="128"/>
      <c r="G335" s="90"/>
    </row>
    <row r="336" spans="1:7">
      <c r="A336" s="90"/>
      <c r="B336" s="90"/>
      <c r="C336" s="99"/>
      <c r="D336" s="90"/>
      <c r="E336" s="90"/>
      <c r="F336" s="128"/>
      <c r="G336" s="90"/>
    </row>
    <row r="337" spans="1:7">
      <c r="A337" s="90"/>
      <c r="B337" s="90"/>
      <c r="C337" s="99"/>
      <c r="D337" s="90"/>
      <c r="E337" s="90"/>
      <c r="F337" s="128"/>
      <c r="G337" s="90"/>
    </row>
    <row r="338" spans="1:7">
      <c r="A338" s="90"/>
      <c r="B338" s="90"/>
      <c r="C338" s="99"/>
      <c r="D338" s="90"/>
      <c r="E338" s="90"/>
      <c r="F338" s="128"/>
      <c r="G338" s="90"/>
    </row>
    <row r="339" spans="1:7">
      <c r="A339" s="90"/>
      <c r="B339" s="90"/>
      <c r="C339" s="99"/>
      <c r="D339" s="90"/>
      <c r="E339" s="90"/>
      <c r="F339" s="128"/>
      <c r="G339" s="90"/>
    </row>
    <row r="340" spans="1:7">
      <c r="A340" s="90"/>
      <c r="B340" s="90"/>
      <c r="C340" s="99"/>
      <c r="D340" s="90"/>
      <c r="E340" s="90"/>
      <c r="F340" s="128"/>
      <c r="G340" s="90"/>
    </row>
    <row r="341" spans="1:7">
      <c r="A341" s="90"/>
      <c r="B341" s="90"/>
      <c r="C341" s="99"/>
      <c r="D341" s="90"/>
      <c r="E341" s="90"/>
      <c r="F341" s="128"/>
      <c r="G341" s="90"/>
    </row>
    <row r="342" spans="1:7">
      <c r="A342" s="90"/>
      <c r="B342" s="90"/>
      <c r="C342" s="99"/>
      <c r="D342" s="90"/>
      <c r="E342" s="90"/>
      <c r="F342" s="128"/>
      <c r="G342" s="90"/>
    </row>
    <row r="343" spans="1:7">
      <c r="A343" s="90"/>
      <c r="B343" s="90"/>
      <c r="C343" s="99"/>
      <c r="D343" s="90"/>
      <c r="E343" s="90"/>
      <c r="F343" s="128"/>
      <c r="G343" s="90"/>
    </row>
    <row r="344" spans="1:7">
      <c r="A344" s="90"/>
      <c r="B344" s="90"/>
      <c r="C344" s="99"/>
      <c r="D344" s="90"/>
      <c r="E344" s="90"/>
      <c r="F344" s="128"/>
      <c r="G344" s="90"/>
    </row>
    <row r="345" spans="1:7">
      <c r="A345" s="90"/>
      <c r="B345" s="90"/>
      <c r="C345" s="99"/>
      <c r="D345" s="90"/>
      <c r="E345" s="90"/>
      <c r="F345" s="128"/>
      <c r="G345" s="90"/>
    </row>
    <row r="346" spans="1:7">
      <c r="A346" s="90"/>
      <c r="B346" s="90"/>
      <c r="C346" s="99"/>
      <c r="D346" s="90"/>
      <c r="E346" s="90"/>
      <c r="F346" s="128"/>
      <c r="G346" s="90"/>
    </row>
    <row r="347" spans="1:7">
      <c r="A347" s="90"/>
      <c r="B347" s="90"/>
      <c r="C347" s="99"/>
      <c r="D347" s="90"/>
      <c r="E347" s="90"/>
      <c r="F347" s="128"/>
      <c r="G347" s="90"/>
    </row>
    <row r="348" spans="1:7">
      <c r="A348" s="90"/>
      <c r="B348" s="90"/>
      <c r="C348" s="99"/>
      <c r="D348" s="90"/>
      <c r="E348" s="90"/>
      <c r="F348" s="128"/>
      <c r="G348" s="90"/>
    </row>
    <row r="349" spans="1:7">
      <c r="A349" s="90"/>
      <c r="B349" s="90"/>
      <c r="C349" s="99"/>
      <c r="D349" s="90"/>
      <c r="E349" s="90"/>
      <c r="F349" s="128"/>
      <c r="G349" s="90"/>
    </row>
    <row r="350" spans="1:7">
      <c r="A350" s="90"/>
      <c r="B350" s="90"/>
      <c r="C350" s="99"/>
      <c r="D350" s="90"/>
      <c r="E350" s="90"/>
      <c r="F350" s="128"/>
      <c r="G350" s="90"/>
    </row>
    <row r="351" spans="1:7">
      <c r="A351" s="90"/>
      <c r="B351" s="90"/>
      <c r="C351" s="99"/>
      <c r="D351" s="90"/>
      <c r="E351" s="90"/>
      <c r="F351" s="128"/>
      <c r="G351" s="90"/>
    </row>
    <row r="352" spans="1:7">
      <c r="A352" s="90"/>
      <c r="B352" s="90"/>
      <c r="C352" s="99"/>
      <c r="D352" s="90"/>
      <c r="E352" s="90"/>
      <c r="F352" s="128"/>
      <c r="G352" s="90"/>
    </row>
    <row r="353" spans="1:7">
      <c r="A353" s="90"/>
      <c r="B353" s="90"/>
      <c r="C353" s="99"/>
      <c r="D353" s="90"/>
      <c r="E353" s="90"/>
      <c r="F353" s="128"/>
      <c r="G353" s="90"/>
    </row>
    <row r="354" spans="1:7">
      <c r="A354" s="90"/>
      <c r="B354" s="90"/>
      <c r="C354" s="99"/>
      <c r="D354" s="90"/>
      <c r="E354" s="90"/>
      <c r="F354" s="128"/>
      <c r="G354" s="90"/>
    </row>
    <row r="355" spans="1:7">
      <c r="A355" s="90"/>
      <c r="B355" s="90"/>
      <c r="C355" s="99"/>
      <c r="D355" s="90"/>
      <c r="E355" s="90"/>
      <c r="F355" s="128"/>
      <c r="G355" s="90"/>
    </row>
    <row r="356" spans="1:7">
      <c r="A356" s="90"/>
      <c r="B356" s="90"/>
      <c r="C356" s="99"/>
      <c r="D356" s="90"/>
      <c r="E356" s="90"/>
      <c r="F356" s="128"/>
      <c r="G356" s="90"/>
    </row>
    <row r="357" spans="1:7">
      <c r="A357" s="90"/>
      <c r="B357" s="90"/>
      <c r="C357" s="99"/>
      <c r="D357" s="90"/>
      <c r="E357" s="90"/>
      <c r="F357" s="128"/>
      <c r="G357" s="90"/>
    </row>
    <row r="358" spans="1:7">
      <c r="A358" s="90"/>
      <c r="B358" s="90"/>
      <c r="C358" s="99"/>
      <c r="D358" s="90"/>
      <c r="E358" s="90"/>
      <c r="F358" s="128"/>
      <c r="G358" s="90"/>
    </row>
    <row r="359" spans="1:7">
      <c r="A359" s="90"/>
      <c r="B359" s="90"/>
      <c r="C359" s="99"/>
      <c r="D359" s="90"/>
      <c r="E359" s="90"/>
      <c r="F359" s="128"/>
      <c r="G359" s="90"/>
    </row>
    <row r="360" spans="1:7">
      <c r="A360" s="90"/>
      <c r="B360" s="90"/>
      <c r="C360" s="99"/>
      <c r="D360" s="90"/>
      <c r="E360" s="90"/>
      <c r="F360" s="128"/>
      <c r="G360" s="90"/>
    </row>
    <row r="361" spans="1:7">
      <c r="A361" s="90"/>
      <c r="B361" s="90"/>
      <c r="C361" s="99"/>
      <c r="D361" s="90"/>
      <c r="E361" s="90"/>
      <c r="F361" s="128"/>
      <c r="G361" s="90"/>
    </row>
    <row r="362" spans="1:7">
      <c r="A362" s="90"/>
      <c r="B362" s="90"/>
      <c r="C362" s="99"/>
      <c r="D362" s="90"/>
      <c r="E362" s="90"/>
      <c r="F362" s="128"/>
      <c r="G362" s="90"/>
    </row>
    <row r="363" spans="1:7">
      <c r="A363" s="90"/>
      <c r="B363" s="90"/>
      <c r="C363" s="99"/>
      <c r="D363" s="90"/>
      <c r="E363" s="90"/>
      <c r="F363" s="128"/>
      <c r="G363" s="90"/>
    </row>
    <row r="364" spans="1:7">
      <c r="A364" s="90"/>
      <c r="B364" s="90"/>
      <c r="C364" s="99"/>
      <c r="D364" s="90"/>
      <c r="E364" s="90"/>
      <c r="F364" s="128"/>
      <c r="G364" s="90"/>
    </row>
    <row r="365" spans="1:7">
      <c r="A365" s="90"/>
      <c r="B365" s="90"/>
      <c r="C365" s="99"/>
      <c r="D365" s="90"/>
      <c r="E365" s="90"/>
      <c r="F365" s="128"/>
      <c r="G365" s="90"/>
    </row>
    <row r="366" spans="1:7">
      <c r="A366" s="90"/>
      <c r="B366" s="90"/>
      <c r="C366" s="99"/>
      <c r="D366" s="90"/>
      <c r="E366" s="90"/>
      <c r="F366" s="128"/>
      <c r="G366" s="90"/>
    </row>
    <row r="367" spans="1:7">
      <c r="A367" s="90"/>
      <c r="B367" s="90"/>
      <c r="C367" s="99"/>
      <c r="D367" s="90"/>
      <c r="E367" s="90"/>
      <c r="F367" s="128"/>
      <c r="G367" s="90"/>
    </row>
    <row r="368" spans="1:7">
      <c r="A368" s="90"/>
      <c r="B368" s="90"/>
      <c r="C368" s="99"/>
      <c r="D368" s="90"/>
      <c r="E368" s="90"/>
      <c r="F368" s="128"/>
      <c r="G368" s="90"/>
    </row>
    <row r="369" spans="1:7">
      <c r="A369" s="90"/>
      <c r="B369" s="90"/>
      <c r="C369" s="99"/>
      <c r="D369" s="90"/>
      <c r="E369" s="90"/>
      <c r="F369" s="128"/>
      <c r="G369" s="90"/>
    </row>
    <row r="370" spans="1:7">
      <c r="A370" s="90"/>
      <c r="B370" s="90"/>
      <c r="C370" s="99"/>
      <c r="D370" s="90"/>
      <c r="E370" s="90"/>
      <c r="F370" s="128"/>
      <c r="G370" s="90"/>
    </row>
    <row r="371" spans="1:7">
      <c r="A371" s="90"/>
      <c r="B371" s="90"/>
      <c r="C371" s="99"/>
      <c r="D371" s="90"/>
      <c r="E371" s="90"/>
      <c r="F371" s="128"/>
      <c r="G371" s="90"/>
    </row>
    <row r="372" spans="1:7">
      <c r="A372" s="90"/>
      <c r="B372" s="90"/>
      <c r="C372" s="99"/>
      <c r="D372" s="90"/>
      <c r="E372" s="90"/>
      <c r="F372" s="128"/>
      <c r="G372" s="90"/>
    </row>
    <row r="373" spans="1:7">
      <c r="A373" s="90"/>
      <c r="B373" s="90"/>
      <c r="C373" s="99"/>
      <c r="D373" s="90"/>
      <c r="E373" s="90"/>
      <c r="F373" s="128"/>
      <c r="G373" s="90"/>
    </row>
    <row r="374" spans="1:7">
      <c r="A374" s="90"/>
      <c r="B374" s="90"/>
      <c r="C374" s="99"/>
      <c r="D374" s="90"/>
      <c r="E374" s="90"/>
      <c r="F374" s="128"/>
      <c r="G374" s="90"/>
    </row>
    <row r="375" spans="1:7">
      <c r="A375" s="90"/>
      <c r="B375" s="90"/>
      <c r="C375" s="99"/>
      <c r="D375" s="90"/>
      <c r="E375" s="90"/>
      <c r="F375" s="128"/>
      <c r="G375" s="90"/>
    </row>
    <row r="376" spans="1:7">
      <c r="A376" s="90"/>
      <c r="B376" s="90"/>
      <c r="C376" s="99"/>
      <c r="D376" s="90"/>
      <c r="E376" s="90"/>
      <c r="F376" s="128"/>
      <c r="G376" s="90"/>
    </row>
    <row r="377" spans="1:7">
      <c r="A377" s="90"/>
      <c r="B377" s="90"/>
      <c r="C377" s="99"/>
      <c r="D377" s="90"/>
      <c r="E377" s="90"/>
      <c r="F377" s="128"/>
      <c r="G377" s="90"/>
    </row>
    <row r="378" spans="1:7">
      <c r="A378" s="90"/>
      <c r="B378" s="90"/>
      <c r="C378" s="99"/>
      <c r="D378" s="90"/>
      <c r="E378" s="90"/>
      <c r="F378" s="128"/>
      <c r="G378" s="90"/>
    </row>
    <row r="379" spans="1:7">
      <c r="A379" s="90"/>
      <c r="B379" s="90"/>
      <c r="C379" s="99"/>
      <c r="D379" s="90"/>
      <c r="E379" s="90"/>
      <c r="F379" s="128"/>
      <c r="G379" s="90"/>
    </row>
    <row r="380" spans="1:7">
      <c r="A380" s="90"/>
      <c r="B380" s="90"/>
      <c r="C380" s="99"/>
      <c r="D380" s="90"/>
      <c r="E380" s="90"/>
      <c r="F380" s="128"/>
      <c r="G380" s="90"/>
    </row>
    <row r="381" spans="1:7">
      <c r="A381" s="90"/>
      <c r="B381" s="90"/>
      <c r="C381" s="99"/>
      <c r="D381" s="90"/>
      <c r="E381" s="90"/>
      <c r="F381" s="128"/>
      <c r="G381" s="90"/>
    </row>
    <row r="382" spans="1:7">
      <c r="A382" s="90"/>
      <c r="B382" s="90"/>
      <c r="C382" s="99"/>
      <c r="D382" s="90"/>
      <c r="E382" s="90"/>
      <c r="F382" s="128"/>
      <c r="G382" s="90"/>
    </row>
    <row r="383" spans="1:7">
      <c r="A383" s="90"/>
      <c r="B383" s="90"/>
      <c r="C383" s="99"/>
      <c r="D383" s="90"/>
      <c r="E383" s="90"/>
      <c r="F383" s="128"/>
      <c r="G383" s="90"/>
    </row>
    <row r="384" spans="1:7">
      <c r="A384" s="90"/>
      <c r="B384" s="90"/>
      <c r="C384" s="99"/>
      <c r="D384" s="90"/>
      <c r="E384" s="90"/>
      <c r="F384" s="128"/>
      <c r="G384" s="90"/>
    </row>
    <row r="385" spans="1:7">
      <c r="A385" s="90"/>
      <c r="B385" s="90"/>
      <c r="C385" s="99"/>
      <c r="D385" s="90"/>
      <c r="E385" s="90"/>
      <c r="F385" s="128"/>
      <c r="G385" s="90"/>
    </row>
    <row r="386" spans="1:7">
      <c r="A386" s="90"/>
      <c r="B386" s="90"/>
      <c r="C386" s="99"/>
      <c r="D386" s="90"/>
      <c r="E386" s="90"/>
      <c r="F386" s="128"/>
      <c r="G386" s="90"/>
    </row>
    <row r="387" spans="1:7">
      <c r="A387" s="90"/>
      <c r="B387" s="90"/>
      <c r="C387" s="99"/>
      <c r="D387" s="90"/>
      <c r="E387" s="90"/>
      <c r="F387" s="128"/>
      <c r="G387" s="90"/>
    </row>
    <row r="388" spans="1:7">
      <c r="A388" s="90"/>
      <c r="B388" s="90"/>
      <c r="C388" s="99"/>
      <c r="D388" s="90"/>
      <c r="E388" s="90"/>
      <c r="F388" s="128"/>
      <c r="G388" s="90"/>
    </row>
    <row r="389" spans="1:7">
      <c r="A389" s="90"/>
      <c r="B389" s="90"/>
      <c r="C389" s="99"/>
      <c r="D389" s="90"/>
      <c r="E389" s="90"/>
      <c r="F389" s="128"/>
      <c r="G389" s="90"/>
    </row>
    <row r="390" spans="1:7">
      <c r="A390" s="90"/>
      <c r="B390" s="90"/>
      <c r="C390" s="99"/>
      <c r="D390" s="90"/>
      <c r="E390" s="90"/>
      <c r="F390" s="128"/>
      <c r="G390" s="90"/>
    </row>
    <row r="391" spans="1:7">
      <c r="A391" s="90"/>
      <c r="B391" s="90"/>
      <c r="C391" s="99"/>
      <c r="D391" s="90"/>
      <c r="E391" s="90"/>
      <c r="F391" s="128"/>
      <c r="G391" s="90"/>
    </row>
    <row r="392" spans="1:7">
      <c r="A392" s="90"/>
      <c r="B392" s="90"/>
      <c r="C392" s="99"/>
      <c r="D392" s="90"/>
      <c r="E392" s="90"/>
      <c r="F392" s="128"/>
      <c r="G392" s="90"/>
    </row>
    <row r="393" spans="1:7">
      <c r="A393" s="90"/>
      <c r="B393" s="90"/>
      <c r="C393" s="99"/>
      <c r="D393" s="90"/>
      <c r="E393" s="90"/>
      <c r="F393" s="128"/>
      <c r="G393" s="90"/>
    </row>
    <row r="394" spans="1:7">
      <c r="A394" s="90"/>
      <c r="B394" s="90"/>
      <c r="C394" s="99"/>
      <c r="D394" s="90"/>
      <c r="E394" s="90"/>
      <c r="F394" s="128"/>
      <c r="G394" s="90"/>
    </row>
    <row r="395" spans="1:7">
      <c r="A395" s="90"/>
      <c r="B395" s="90"/>
      <c r="C395" s="99"/>
      <c r="D395" s="90"/>
      <c r="E395" s="90"/>
      <c r="F395" s="128"/>
      <c r="G395" s="90"/>
    </row>
    <row r="396" spans="1:7">
      <c r="A396" s="90"/>
      <c r="B396" s="90"/>
      <c r="C396" s="99"/>
      <c r="D396" s="90"/>
      <c r="E396" s="90"/>
      <c r="F396" s="128"/>
      <c r="G396" s="90"/>
    </row>
    <row r="397" spans="1:7">
      <c r="A397" s="90"/>
      <c r="B397" s="90"/>
      <c r="C397" s="99"/>
      <c r="D397" s="90"/>
      <c r="E397" s="90"/>
      <c r="F397" s="128"/>
      <c r="G397" s="90"/>
    </row>
    <row r="398" spans="1:7">
      <c r="A398" s="90"/>
      <c r="B398" s="90"/>
      <c r="C398" s="99"/>
      <c r="D398" s="90"/>
      <c r="E398" s="90"/>
      <c r="F398" s="128"/>
      <c r="G398" s="90"/>
    </row>
    <row r="399" spans="1:7">
      <c r="A399" s="90"/>
      <c r="B399" s="90"/>
      <c r="C399" s="99"/>
      <c r="D399" s="90"/>
      <c r="E399" s="90"/>
      <c r="F399" s="128"/>
      <c r="G399" s="90"/>
    </row>
    <row r="400" spans="1:7">
      <c r="A400" s="90"/>
      <c r="B400" s="90"/>
      <c r="C400" s="99"/>
      <c r="D400" s="90"/>
      <c r="E400" s="90"/>
      <c r="F400" s="128"/>
      <c r="G400" s="90"/>
    </row>
    <row r="401" spans="1:7">
      <c r="A401" s="90"/>
      <c r="B401" s="90"/>
      <c r="C401" s="99"/>
      <c r="D401" s="90"/>
      <c r="E401" s="90"/>
      <c r="F401" s="128"/>
      <c r="G401" s="90"/>
    </row>
    <row r="402" spans="1:7">
      <c r="A402" s="90"/>
      <c r="B402" s="90"/>
      <c r="C402" s="99"/>
      <c r="D402" s="90"/>
      <c r="E402" s="90"/>
      <c r="F402" s="128"/>
      <c r="G402" s="90"/>
    </row>
    <row r="403" spans="1:7">
      <c r="A403" s="90"/>
      <c r="B403" s="90"/>
      <c r="C403" s="99"/>
      <c r="D403" s="90"/>
      <c r="E403" s="90"/>
      <c r="F403" s="128"/>
      <c r="G403" s="90"/>
    </row>
    <row r="404" spans="1:7">
      <c r="A404" s="90"/>
      <c r="B404" s="90"/>
      <c r="C404" s="99"/>
      <c r="D404" s="90"/>
      <c r="E404" s="90"/>
      <c r="F404" s="128"/>
      <c r="G404" s="90"/>
    </row>
    <row r="405" spans="1:7">
      <c r="A405" s="90"/>
      <c r="B405" s="90"/>
      <c r="C405" s="99"/>
      <c r="D405" s="90"/>
      <c r="E405" s="90"/>
      <c r="F405" s="128"/>
      <c r="G405" s="90"/>
    </row>
    <row r="406" spans="1:7">
      <c r="A406" s="90"/>
      <c r="B406" s="90"/>
      <c r="C406" s="99"/>
      <c r="D406" s="90"/>
      <c r="E406" s="90"/>
      <c r="F406" s="128"/>
      <c r="G406" s="90"/>
    </row>
    <row r="407" spans="1:7">
      <c r="A407" s="90"/>
      <c r="B407" s="90"/>
      <c r="C407" s="99"/>
      <c r="D407" s="90"/>
      <c r="E407" s="90"/>
      <c r="F407" s="128"/>
      <c r="G407" s="90"/>
    </row>
    <row r="408" spans="1:7">
      <c r="A408" s="90"/>
      <c r="B408" s="90"/>
      <c r="C408" s="99"/>
      <c r="D408" s="90"/>
      <c r="E408" s="90"/>
      <c r="F408" s="128"/>
      <c r="G408" s="90"/>
    </row>
    <row r="409" spans="1:7">
      <c r="A409" s="90"/>
      <c r="B409" s="90"/>
      <c r="C409" s="99"/>
      <c r="D409" s="90"/>
      <c r="E409" s="90"/>
      <c r="F409" s="128"/>
      <c r="G409" s="90"/>
    </row>
    <row r="410" spans="1:7">
      <c r="A410" s="90"/>
      <c r="B410" s="90"/>
      <c r="C410" s="99"/>
      <c r="D410" s="90"/>
      <c r="E410" s="90"/>
      <c r="F410" s="128"/>
      <c r="G410" s="90"/>
    </row>
    <row r="411" spans="1:7">
      <c r="A411" s="90"/>
      <c r="B411" s="90"/>
      <c r="C411" s="99"/>
      <c r="D411" s="90"/>
      <c r="E411" s="90"/>
      <c r="F411" s="128"/>
      <c r="G411" s="90"/>
    </row>
    <row r="412" spans="1:7">
      <c r="A412" s="90"/>
      <c r="B412" s="90"/>
      <c r="C412" s="99"/>
      <c r="D412" s="90"/>
      <c r="E412" s="90"/>
      <c r="F412" s="128"/>
      <c r="G412" s="90"/>
    </row>
    <row r="413" spans="1:7">
      <c r="A413" s="90"/>
      <c r="B413" s="90"/>
      <c r="C413" s="99"/>
      <c r="D413" s="90"/>
      <c r="E413" s="90"/>
      <c r="F413" s="128"/>
      <c r="G413" s="90"/>
    </row>
    <row r="414" spans="1:7">
      <c r="A414" s="90"/>
      <c r="B414" s="90"/>
      <c r="C414" s="99"/>
      <c r="D414" s="90"/>
      <c r="E414" s="90"/>
      <c r="F414" s="128"/>
      <c r="G414" s="90"/>
    </row>
    <row r="415" spans="1:7">
      <c r="A415" s="90"/>
      <c r="B415" s="90"/>
      <c r="C415" s="99"/>
      <c r="D415" s="90"/>
      <c r="E415" s="90"/>
      <c r="F415" s="128"/>
      <c r="G415" s="90"/>
    </row>
    <row r="416" spans="1:7">
      <c r="A416" s="90"/>
      <c r="B416" s="90"/>
      <c r="C416" s="99"/>
      <c r="D416" s="90"/>
      <c r="E416" s="90"/>
      <c r="F416" s="128"/>
      <c r="G416" s="90"/>
    </row>
    <row r="417" spans="1:7">
      <c r="A417" s="90"/>
      <c r="B417" s="90"/>
      <c r="C417" s="99"/>
      <c r="D417" s="90"/>
      <c r="E417" s="90"/>
      <c r="F417" s="128"/>
      <c r="G417" s="90"/>
    </row>
    <row r="418" spans="1:7">
      <c r="A418" s="90"/>
      <c r="B418" s="90"/>
      <c r="C418" s="99"/>
      <c r="D418" s="90"/>
      <c r="E418" s="90"/>
      <c r="F418" s="128"/>
      <c r="G418" s="90"/>
    </row>
    <row r="419" spans="1:7">
      <c r="A419" s="90"/>
      <c r="B419" s="90"/>
      <c r="C419" s="99"/>
      <c r="D419" s="90"/>
      <c r="E419" s="90"/>
      <c r="F419" s="128"/>
      <c r="G419" s="90"/>
    </row>
    <row r="420" spans="1:7">
      <c r="A420" s="90"/>
      <c r="B420" s="90"/>
      <c r="C420" s="99"/>
      <c r="D420" s="90"/>
      <c r="E420" s="90"/>
      <c r="F420" s="128"/>
      <c r="G420" s="90"/>
    </row>
    <row r="421" spans="1:7">
      <c r="A421" s="90"/>
      <c r="B421" s="90"/>
      <c r="C421" s="99"/>
      <c r="D421" s="90"/>
      <c r="E421" s="90"/>
      <c r="F421" s="128"/>
      <c r="G421" s="90"/>
    </row>
    <row r="422" spans="1:7">
      <c r="A422" s="90"/>
      <c r="B422" s="90"/>
      <c r="C422" s="99"/>
      <c r="D422" s="90"/>
      <c r="E422" s="90"/>
      <c r="F422" s="128"/>
      <c r="G422" s="90"/>
    </row>
    <row r="423" spans="1:7">
      <c r="A423" s="90"/>
      <c r="B423" s="90"/>
      <c r="C423" s="99"/>
      <c r="D423" s="90"/>
      <c r="E423" s="90"/>
      <c r="F423" s="128"/>
      <c r="G423" s="90"/>
    </row>
    <row r="424" spans="1:7">
      <c r="A424" s="90"/>
      <c r="B424" s="90"/>
      <c r="C424" s="99"/>
      <c r="D424" s="90"/>
      <c r="E424" s="90"/>
      <c r="F424" s="128"/>
      <c r="G424" s="90"/>
    </row>
    <row r="425" spans="1:7">
      <c r="A425" s="90"/>
      <c r="B425" s="90"/>
      <c r="C425" s="99"/>
      <c r="D425" s="90"/>
      <c r="E425" s="90"/>
      <c r="F425" s="128"/>
      <c r="G425" s="90"/>
    </row>
    <row r="426" spans="1:7">
      <c r="A426" s="90"/>
      <c r="B426" s="90"/>
      <c r="C426" s="99"/>
      <c r="D426" s="90"/>
      <c r="E426" s="90"/>
      <c r="F426" s="128"/>
      <c r="G426" s="90"/>
    </row>
    <row r="427" spans="1:7">
      <c r="A427" s="90"/>
      <c r="B427" s="90"/>
      <c r="C427" s="99"/>
      <c r="D427" s="90"/>
      <c r="E427" s="90"/>
      <c r="F427" s="128"/>
      <c r="G427" s="90"/>
    </row>
    <row r="428" spans="1:7">
      <c r="A428" s="90"/>
      <c r="B428" s="90"/>
      <c r="C428" s="99"/>
      <c r="D428" s="90"/>
      <c r="E428" s="90"/>
      <c r="F428" s="128"/>
      <c r="G428" s="90"/>
    </row>
    <row r="429" spans="1:7">
      <c r="A429" s="90"/>
      <c r="B429" s="90"/>
      <c r="C429" s="99"/>
      <c r="D429" s="90"/>
      <c r="E429" s="90"/>
      <c r="F429" s="128"/>
      <c r="G429" s="90"/>
    </row>
    <row r="430" spans="1:7">
      <c r="A430" s="90"/>
      <c r="B430" s="90"/>
      <c r="C430" s="99"/>
      <c r="D430" s="90"/>
      <c r="E430" s="90"/>
      <c r="F430" s="128"/>
      <c r="G430" s="90"/>
    </row>
    <row r="431" spans="1:7">
      <c r="A431" s="90"/>
      <c r="B431" s="90"/>
      <c r="C431" s="99"/>
      <c r="D431" s="90"/>
      <c r="E431" s="90"/>
      <c r="F431" s="128"/>
      <c r="G431" s="90"/>
    </row>
    <row r="432" spans="1:7">
      <c r="A432" s="90"/>
      <c r="B432" s="90"/>
      <c r="C432" s="99"/>
      <c r="D432" s="90"/>
      <c r="E432" s="90"/>
      <c r="F432" s="128"/>
      <c r="G432" s="90"/>
    </row>
    <row r="433" spans="1:7">
      <c r="A433" s="90"/>
      <c r="B433" s="90"/>
      <c r="C433" s="99"/>
      <c r="D433" s="90"/>
      <c r="E433" s="90"/>
      <c r="F433" s="128"/>
      <c r="G433" s="90"/>
    </row>
    <row r="434" spans="1:7">
      <c r="A434" s="90"/>
      <c r="B434" s="90"/>
      <c r="C434" s="99"/>
      <c r="D434" s="90"/>
      <c r="E434" s="90"/>
      <c r="F434" s="128"/>
      <c r="G434" s="90"/>
    </row>
    <row r="435" spans="1:7">
      <c r="A435" s="90"/>
      <c r="B435" s="90"/>
      <c r="C435" s="99"/>
      <c r="D435" s="90"/>
      <c r="E435" s="90"/>
      <c r="F435" s="128"/>
      <c r="G435" s="90"/>
    </row>
    <row r="436" spans="1:7">
      <c r="A436" s="90"/>
      <c r="B436" s="90"/>
      <c r="C436" s="99"/>
      <c r="D436" s="90"/>
      <c r="E436" s="90"/>
      <c r="F436" s="128"/>
      <c r="G436" s="90"/>
    </row>
    <row r="437" spans="1:7">
      <c r="A437" s="90"/>
      <c r="B437" s="90"/>
      <c r="C437" s="99"/>
      <c r="D437" s="90"/>
      <c r="E437" s="90"/>
      <c r="F437" s="128"/>
      <c r="G437" s="90"/>
    </row>
    <row r="438" spans="1:7">
      <c r="A438" s="90"/>
      <c r="B438" s="90"/>
      <c r="C438" s="99"/>
      <c r="D438" s="90"/>
      <c r="E438" s="90"/>
      <c r="F438" s="128"/>
      <c r="G438" s="90"/>
    </row>
    <row r="439" spans="1:7">
      <c r="A439" s="90"/>
      <c r="B439" s="90"/>
      <c r="C439" s="99"/>
      <c r="D439" s="90"/>
      <c r="E439" s="90"/>
      <c r="F439" s="128"/>
      <c r="G439" s="90"/>
    </row>
    <row r="440" spans="1:7">
      <c r="A440" s="90"/>
      <c r="B440" s="90"/>
      <c r="C440" s="99"/>
      <c r="D440" s="90"/>
      <c r="E440" s="90"/>
      <c r="F440" s="128"/>
      <c r="G440" s="90"/>
    </row>
    <row r="441" spans="1:7">
      <c r="A441" s="90"/>
      <c r="B441" s="90"/>
      <c r="C441" s="99"/>
      <c r="D441" s="90"/>
      <c r="E441" s="90"/>
      <c r="F441" s="128"/>
      <c r="G441" s="90"/>
    </row>
    <row r="442" spans="1:7">
      <c r="A442" s="90"/>
      <c r="B442" s="90"/>
      <c r="C442" s="99"/>
      <c r="D442" s="90"/>
      <c r="E442" s="90"/>
      <c r="F442" s="128"/>
      <c r="G442" s="90"/>
    </row>
    <row r="443" spans="1:7">
      <c r="A443" s="90"/>
      <c r="B443" s="90"/>
      <c r="C443" s="99"/>
      <c r="D443" s="90"/>
      <c r="E443" s="90"/>
      <c r="F443" s="128"/>
      <c r="G443" s="90"/>
    </row>
    <row r="444" spans="1:7">
      <c r="A444" s="90"/>
      <c r="B444" s="90"/>
      <c r="C444" s="99"/>
      <c r="D444" s="90"/>
      <c r="E444" s="90"/>
      <c r="F444" s="128"/>
      <c r="G444" s="90"/>
    </row>
    <row r="445" spans="1:7">
      <c r="A445" s="90"/>
      <c r="B445" s="90"/>
      <c r="C445" s="99"/>
      <c r="D445" s="90"/>
      <c r="E445" s="90"/>
      <c r="F445" s="128"/>
      <c r="G445" s="90"/>
    </row>
    <row r="446" spans="1:7">
      <c r="A446" s="90"/>
      <c r="B446" s="90"/>
      <c r="C446" s="99"/>
      <c r="D446" s="90"/>
      <c r="E446" s="90"/>
      <c r="F446" s="128"/>
      <c r="G446" s="90"/>
    </row>
    <row r="447" spans="1:7">
      <c r="A447" s="90"/>
      <c r="B447" s="90"/>
      <c r="C447" s="99"/>
      <c r="D447" s="90"/>
      <c r="E447" s="90"/>
      <c r="F447" s="128"/>
      <c r="G447" s="90"/>
    </row>
    <row r="448" spans="1:7">
      <c r="A448" s="90"/>
      <c r="B448" s="90"/>
      <c r="C448" s="99"/>
      <c r="D448" s="90"/>
      <c r="E448" s="90"/>
      <c r="F448" s="128"/>
      <c r="G448" s="90"/>
    </row>
    <row r="449" spans="1:7">
      <c r="A449" s="90"/>
      <c r="B449" s="90"/>
      <c r="C449" s="99"/>
      <c r="D449" s="90"/>
      <c r="E449" s="90"/>
      <c r="F449" s="128"/>
      <c r="G449" s="90"/>
    </row>
    <row r="450" spans="1:7">
      <c r="A450" s="90"/>
      <c r="B450" s="90"/>
      <c r="C450" s="99"/>
      <c r="D450" s="90"/>
      <c r="E450" s="90"/>
      <c r="F450" s="128"/>
      <c r="G450" s="90"/>
    </row>
    <row r="451" spans="1:7">
      <c r="A451" s="90"/>
      <c r="B451" s="90"/>
      <c r="C451" s="99"/>
      <c r="D451" s="90"/>
      <c r="E451" s="90"/>
      <c r="F451" s="128"/>
      <c r="G451" s="90"/>
    </row>
    <row r="452" spans="1:7">
      <c r="A452" s="90"/>
      <c r="B452" s="90"/>
      <c r="C452" s="99"/>
      <c r="D452" s="90"/>
      <c r="E452" s="90"/>
      <c r="F452" s="128"/>
      <c r="G452" s="90"/>
    </row>
    <row r="453" spans="1:7">
      <c r="A453" s="90"/>
      <c r="B453" s="90"/>
      <c r="C453" s="99"/>
      <c r="D453" s="90"/>
      <c r="E453" s="90"/>
      <c r="F453" s="128"/>
      <c r="G453" s="90"/>
    </row>
    <row r="454" spans="1:7">
      <c r="A454" s="90"/>
      <c r="B454" s="90"/>
      <c r="C454" s="99"/>
      <c r="D454" s="90"/>
      <c r="E454" s="90"/>
      <c r="F454" s="128"/>
      <c r="G454" s="90"/>
    </row>
    <row r="455" spans="1:7">
      <c r="A455" s="90"/>
      <c r="B455" s="90"/>
      <c r="C455" s="99"/>
      <c r="D455" s="90"/>
      <c r="E455" s="90"/>
      <c r="F455" s="128"/>
      <c r="G455" s="90"/>
    </row>
    <row r="456" spans="1:7">
      <c r="A456" s="90"/>
      <c r="B456" s="90"/>
      <c r="C456" s="99"/>
      <c r="D456" s="90"/>
      <c r="E456" s="90"/>
      <c r="F456" s="128"/>
      <c r="G456" s="90"/>
    </row>
    <row r="457" spans="1:7">
      <c r="A457" s="90"/>
      <c r="B457" s="90"/>
      <c r="C457" s="99"/>
      <c r="D457" s="90"/>
      <c r="E457" s="90"/>
      <c r="F457" s="128"/>
      <c r="G457" s="90"/>
    </row>
    <row r="458" spans="1:7">
      <c r="A458" s="90"/>
      <c r="B458" s="90"/>
      <c r="C458" s="99"/>
      <c r="D458" s="90"/>
      <c r="E458" s="90"/>
      <c r="F458" s="128"/>
      <c r="G458" s="90"/>
    </row>
    <row r="459" spans="1:7">
      <c r="A459" s="90"/>
      <c r="B459" s="90"/>
      <c r="C459" s="99"/>
      <c r="D459" s="90"/>
      <c r="E459" s="90"/>
      <c r="F459" s="128"/>
      <c r="G459" s="90"/>
    </row>
    <row r="460" spans="1:7">
      <c r="A460" s="90"/>
      <c r="B460" s="90"/>
      <c r="C460" s="99"/>
      <c r="D460" s="90"/>
      <c r="E460" s="90"/>
      <c r="F460" s="128"/>
      <c r="G460" s="90"/>
    </row>
    <row r="461" spans="1:7">
      <c r="A461" s="90"/>
      <c r="B461" s="90"/>
      <c r="C461" s="99"/>
      <c r="D461" s="90"/>
      <c r="E461" s="90"/>
      <c r="F461" s="128"/>
      <c r="G461" s="90"/>
    </row>
    <row r="462" spans="1:7">
      <c r="A462" s="90"/>
      <c r="B462" s="90"/>
      <c r="C462" s="99"/>
      <c r="D462" s="90"/>
      <c r="E462" s="90"/>
      <c r="F462" s="128"/>
      <c r="G462" s="90"/>
    </row>
    <row r="463" spans="1:7">
      <c r="A463" s="90"/>
      <c r="B463" s="90"/>
      <c r="C463" s="99"/>
      <c r="D463" s="90"/>
      <c r="E463" s="90"/>
      <c r="F463" s="128"/>
      <c r="G463" s="90"/>
    </row>
    <row r="464" spans="1:7">
      <c r="A464" s="90"/>
      <c r="B464" s="90"/>
      <c r="C464" s="99"/>
      <c r="D464" s="90"/>
      <c r="E464" s="90"/>
      <c r="F464" s="128"/>
      <c r="G464" s="90"/>
    </row>
    <row r="465" spans="1:7">
      <c r="A465" s="90"/>
      <c r="B465" s="90"/>
      <c r="C465" s="99"/>
      <c r="D465" s="90"/>
      <c r="E465" s="90"/>
      <c r="F465" s="128"/>
      <c r="G465" s="90"/>
    </row>
    <row r="466" spans="1:7">
      <c r="A466" s="90"/>
      <c r="B466" s="90"/>
      <c r="C466" s="99"/>
      <c r="D466" s="90"/>
      <c r="E466" s="90"/>
      <c r="F466" s="128"/>
      <c r="G466" s="90"/>
    </row>
    <row r="467" spans="1:7">
      <c r="A467" s="90"/>
      <c r="B467" s="90"/>
      <c r="C467" s="99"/>
      <c r="D467" s="90"/>
      <c r="E467" s="90"/>
      <c r="F467" s="128"/>
      <c r="G467" s="90"/>
    </row>
    <row r="468" spans="1:7">
      <c r="A468" s="90"/>
      <c r="B468" s="90"/>
      <c r="C468" s="99"/>
      <c r="D468" s="90"/>
      <c r="E468" s="90"/>
      <c r="F468" s="128"/>
      <c r="G468" s="90"/>
    </row>
    <row r="469" spans="1:7">
      <c r="A469" s="90"/>
      <c r="B469" s="90"/>
      <c r="C469" s="99"/>
      <c r="D469" s="90"/>
      <c r="E469" s="90"/>
      <c r="F469" s="128"/>
      <c r="G469" s="90"/>
    </row>
    <row r="470" spans="1:7">
      <c r="A470" s="90"/>
      <c r="B470" s="90"/>
      <c r="C470" s="99"/>
      <c r="D470" s="90"/>
      <c r="E470" s="90"/>
      <c r="F470" s="128"/>
      <c r="G470" s="90"/>
    </row>
    <row r="471" spans="1:7">
      <c r="A471" s="90"/>
      <c r="B471" s="90"/>
      <c r="C471" s="99"/>
      <c r="D471" s="90"/>
      <c r="E471" s="90"/>
      <c r="F471" s="128"/>
      <c r="G471" s="90"/>
    </row>
    <row r="472" spans="1:7">
      <c r="A472" s="90"/>
      <c r="B472" s="90"/>
      <c r="C472" s="99"/>
      <c r="D472" s="90"/>
      <c r="E472" s="90"/>
      <c r="F472" s="128"/>
      <c r="G472" s="90"/>
    </row>
    <row r="473" spans="1:7">
      <c r="A473" s="90"/>
      <c r="B473" s="90"/>
      <c r="C473" s="99"/>
      <c r="D473" s="90"/>
      <c r="E473" s="90"/>
      <c r="F473" s="128"/>
      <c r="G473" s="90"/>
    </row>
    <row r="474" spans="1:7">
      <c r="A474" s="90"/>
      <c r="B474" s="90"/>
      <c r="C474" s="99"/>
      <c r="D474" s="90"/>
      <c r="E474" s="90"/>
      <c r="F474" s="128"/>
      <c r="G474" s="90"/>
    </row>
    <row r="475" spans="1:7">
      <c r="A475" s="90"/>
      <c r="B475" s="90"/>
      <c r="C475" s="99"/>
      <c r="D475" s="90"/>
      <c r="E475" s="90"/>
      <c r="F475" s="128"/>
      <c r="G475" s="90"/>
    </row>
    <row r="476" spans="1:7">
      <c r="A476" s="90"/>
      <c r="B476" s="90"/>
      <c r="C476" s="99"/>
      <c r="D476" s="90"/>
      <c r="E476" s="90"/>
      <c r="F476" s="128"/>
      <c r="G476" s="90"/>
    </row>
    <row r="477" spans="1:7">
      <c r="A477" s="90"/>
      <c r="B477" s="90"/>
      <c r="C477" s="99"/>
      <c r="D477" s="90"/>
      <c r="E477" s="90"/>
      <c r="F477" s="128"/>
      <c r="G477" s="90"/>
    </row>
    <row r="478" spans="1:7">
      <c r="A478" s="90"/>
      <c r="B478" s="90"/>
      <c r="C478" s="99"/>
      <c r="D478" s="90"/>
      <c r="E478" s="90"/>
      <c r="F478" s="128"/>
      <c r="G478" s="90"/>
    </row>
    <row r="479" spans="1:7">
      <c r="A479" s="90"/>
      <c r="B479" s="90"/>
      <c r="C479" s="99"/>
      <c r="D479" s="90"/>
      <c r="E479" s="90"/>
      <c r="F479" s="128"/>
      <c r="G479" s="90"/>
    </row>
    <row r="480" spans="1:7">
      <c r="A480" s="90"/>
      <c r="B480" s="90"/>
      <c r="C480" s="99"/>
      <c r="D480" s="90"/>
      <c r="E480" s="90"/>
      <c r="F480" s="128"/>
      <c r="G480" s="90"/>
    </row>
    <row r="481" spans="1:7">
      <c r="A481" s="90"/>
      <c r="B481" s="90"/>
      <c r="C481" s="99"/>
      <c r="D481" s="90"/>
      <c r="E481" s="90"/>
      <c r="F481" s="128"/>
      <c r="G481" s="90"/>
    </row>
    <row r="482" spans="1:7">
      <c r="A482" s="90"/>
      <c r="B482" s="90"/>
      <c r="C482" s="99"/>
      <c r="D482" s="90"/>
      <c r="E482" s="90"/>
      <c r="F482" s="128"/>
      <c r="G482" s="90"/>
    </row>
    <row r="483" spans="1:7">
      <c r="A483" s="90"/>
      <c r="B483" s="90"/>
      <c r="C483" s="99"/>
      <c r="D483" s="90"/>
      <c r="E483" s="90"/>
      <c r="F483" s="128"/>
      <c r="G483" s="90"/>
    </row>
    <row r="484" spans="1:7">
      <c r="A484" s="90"/>
      <c r="B484" s="90"/>
      <c r="C484" s="99"/>
      <c r="D484" s="90"/>
      <c r="E484" s="90"/>
      <c r="F484" s="128"/>
      <c r="G484" s="90"/>
    </row>
    <row r="485" spans="1:7">
      <c r="A485" s="90"/>
      <c r="B485" s="90"/>
      <c r="C485" s="99"/>
      <c r="D485" s="90"/>
      <c r="E485" s="90"/>
      <c r="F485" s="128"/>
      <c r="G485" s="90"/>
    </row>
    <row r="486" spans="1:7">
      <c r="A486" s="90"/>
      <c r="B486" s="90"/>
      <c r="C486" s="99"/>
      <c r="D486" s="90"/>
      <c r="E486" s="90"/>
      <c r="F486" s="128"/>
      <c r="G486" s="90"/>
    </row>
    <row r="487" spans="1:7">
      <c r="A487" s="90"/>
      <c r="B487" s="90"/>
      <c r="C487" s="99"/>
      <c r="D487" s="90"/>
      <c r="E487" s="90"/>
      <c r="F487" s="128"/>
      <c r="G487" s="90"/>
    </row>
    <row r="488" spans="1:7">
      <c r="A488" s="90"/>
      <c r="B488" s="90"/>
      <c r="C488" s="99"/>
      <c r="D488" s="90"/>
      <c r="E488" s="90"/>
      <c r="F488" s="128"/>
      <c r="G488" s="90"/>
    </row>
    <row r="489" spans="1:7">
      <c r="A489" s="90"/>
      <c r="B489" s="90"/>
      <c r="C489" s="99"/>
      <c r="D489" s="90"/>
      <c r="E489" s="90"/>
      <c r="F489" s="128"/>
      <c r="G489" s="90"/>
    </row>
    <row r="490" spans="1:7">
      <c r="A490" s="90"/>
      <c r="B490" s="90"/>
      <c r="C490" s="99"/>
      <c r="D490" s="90"/>
      <c r="E490" s="90"/>
      <c r="F490" s="128"/>
      <c r="G490" s="90"/>
    </row>
    <row r="491" spans="1:7">
      <c r="A491" s="90"/>
      <c r="B491" s="90"/>
      <c r="C491" s="99"/>
      <c r="D491" s="90"/>
      <c r="E491" s="90"/>
      <c r="F491" s="128"/>
      <c r="G491" s="90"/>
    </row>
    <row r="492" spans="1:7">
      <c r="A492" s="90"/>
      <c r="B492" s="90"/>
      <c r="C492" s="99"/>
      <c r="D492" s="90"/>
      <c r="E492" s="90"/>
      <c r="F492" s="128"/>
      <c r="G492" s="90"/>
    </row>
    <row r="493" spans="1:7">
      <c r="A493" s="90"/>
      <c r="B493" s="90"/>
      <c r="C493" s="99"/>
      <c r="D493" s="90"/>
      <c r="E493" s="90"/>
      <c r="F493" s="128"/>
      <c r="G493" s="90"/>
    </row>
    <row r="494" spans="1:7">
      <c r="A494" s="90"/>
      <c r="B494" s="90"/>
      <c r="C494" s="99"/>
      <c r="D494" s="90"/>
      <c r="E494" s="90"/>
      <c r="F494" s="128"/>
      <c r="G494" s="90"/>
    </row>
    <row r="495" spans="1:7">
      <c r="A495" s="90"/>
      <c r="B495" s="90"/>
      <c r="C495" s="99"/>
      <c r="D495" s="90"/>
      <c r="E495" s="90"/>
      <c r="F495" s="128"/>
      <c r="G495" s="90"/>
    </row>
    <row r="496" spans="1:7">
      <c r="A496" s="90"/>
      <c r="B496" s="90"/>
      <c r="C496" s="99"/>
      <c r="D496" s="90"/>
      <c r="E496" s="90"/>
      <c r="F496" s="128"/>
      <c r="G496" s="90"/>
    </row>
    <row r="497" spans="1:7">
      <c r="A497" s="90"/>
      <c r="B497" s="90"/>
      <c r="C497" s="99"/>
      <c r="D497" s="90"/>
      <c r="E497" s="90"/>
      <c r="F497" s="128"/>
      <c r="G497" s="90"/>
    </row>
    <row r="498" spans="1:7">
      <c r="A498" s="90"/>
      <c r="B498" s="90"/>
      <c r="C498" s="99"/>
      <c r="D498" s="90"/>
      <c r="E498" s="90"/>
      <c r="F498" s="128"/>
      <c r="G498" s="90"/>
    </row>
    <row r="499" spans="1:7">
      <c r="A499" s="90"/>
      <c r="B499" s="90"/>
      <c r="C499" s="99"/>
      <c r="D499" s="90"/>
      <c r="E499" s="90"/>
      <c r="F499" s="128"/>
      <c r="G499" s="90"/>
    </row>
    <row r="500" spans="1:7">
      <c r="A500" s="90"/>
      <c r="B500" s="90"/>
      <c r="C500" s="99"/>
      <c r="D500" s="90"/>
      <c r="E500" s="90"/>
      <c r="F500" s="128"/>
      <c r="G500" s="90"/>
    </row>
    <row r="501" spans="1:7">
      <c r="A501" s="90"/>
      <c r="B501" s="90"/>
      <c r="C501" s="99"/>
      <c r="D501" s="90"/>
      <c r="E501" s="90"/>
      <c r="F501" s="128"/>
      <c r="G501" s="90"/>
    </row>
    <row r="502" spans="1:7">
      <c r="A502" s="90"/>
      <c r="B502" s="90"/>
      <c r="C502" s="99"/>
      <c r="D502" s="90"/>
      <c r="E502" s="90"/>
      <c r="F502" s="128"/>
      <c r="G502" s="90"/>
    </row>
    <row r="503" spans="1:7">
      <c r="A503" s="90"/>
      <c r="B503" s="90"/>
      <c r="C503" s="99"/>
      <c r="D503" s="90"/>
      <c r="E503" s="90"/>
      <c r="F503" s="128"/>
      <c r="G503" s="90"/>
    </row>
    <row r="504" spans="1:7">
      <c r="A504" s="90"/>
      <c r="B504" s="90"/>
      <c r="C504" s="99"/>
      <c r="D504" s="90"/>
      <c r="E504" s="90"/>
      <c r="F504" s="128"/>
      <c r="G504" s="90"/>
    </row>
    <row r="505" spans="1:7">
      <c r="A505" s="90"/>
      <c r="B505" s="90"/>
      <c r="C505" s="99"/>
      <c r="D505" s="90"/>
      <c r="E505" s="90"/>
      <c r="F505" s="128"/>
      <c r="G505" s="90"/>
    </row>
    <row r="506" spans="1:7">
      <c r="A506" s="90"/>
      <c r="B506" s="90"/>
      <c r="C506" s="99"/>
      <c r="D506" s="90"/>
      <c r="E506" s="90"/>
      <c r="F506" s="128"/>
      <c r="G506" s="90"/>
    </row>
    <row r="507" spans="1:7">
      <c r="A507" s="90"/>
      <c r="B507" s="90"/>
      <c r="C507" s="99"/>
      <c r="D507" s="90"/>
      <c r="E507" s="90"/>
      <c r="F507" s="128"/>
      <c r="G507" s="90"/>
    </row>
    <row r="508" spans="1:7">
      <c r="A508" s="90"/>
      <c r="B508" s="90"/>
      <c r="C508" s="99"/>
      <c r="D508" s="90"/>
      <c r="E508" s="90"/>
      <c r="F508" s="128"/>
      <c r="G508" s="90"/>
    </row>
    <row r="509" spans="1:7">
      <c r="A509" s="90"/>
      <c r="B509" s="90"/>
      <c r="C509" s="99"/>
      <c r="D509" s="90"/>
      <c r="E509" s="90"/>
      <c r="F509" s="128"/>
      <c r="G509" s="90"/>
    </row>
    <row r="510" spans="1:7">
      <c r="A510" s="90"/>
      <c r="B510" s="90"/>
      <c r="C510" s="99"/>
      <c r="D510" s="90"/>
      <c r="E510" s="90"/>
      <c r="F510" s="128"/>
      <c r="G510" s="90"/>
    </row>
    <row r="511" spans="1:7">
      <c r="A511" s="90"/>
      <c r="B511" s="90"/>
      <c r="C511" s="99"/>
      <c r="D511" s="90"/>
      <c r="E511" s="90"/>
      <c r="F511" s="128"/>
      <c r="G511" s="90"/>
    </row>
    <row r="512" spans="1:7">
      <c r="A512" s="90"/>
      <c r="B512" s="90"/>
      <c r="C512" s="99"/>
      <c r="D512" s="90"/>
      <c r="E512" s="90"/>
      <c r="F512" s="128"/>
      <c r="G512" s="90"/>
    </row>
    <row r="513" spans="1:7">
      <c r="A513" s="90"/>
      <c r="B513" s="90"/>
      <c r="C513" s="99"/>
      <c r="D513" s="90"/>
      <c r="E513" s="90"/>
      <c r="F513" s="128"/>
      <c r="G513" s="90"/>
    </row>
    <row r="514" spans="1:7">
      <c r="A514" s="90"/>
      <c r="B514" s="90"/>
      <c r="C514" s="99"/>
      <c r="D514" s="90"/>
      <c r="E514" s="90"/>
      <c r="F514" s="128"/>
      <c r="G514" s="90"/>
    </row>
    <row r="515" spans="1:7">
      <c r="A515" s="90"/>
      <c r="B515" s="90"/>
      <c r="C515" s="99"/>
      <c r="D515" s="90"/>
      <c r="E515" s="90"/>
      <c r="F515" s="128"/>
      <c r="G515" s="90"/>
    </row>
    <row r="516" spans="1:7">
      <c r="A516" s="90"/>
      <c r="B516" s="90"/>
      <c r="C516" s="99"/>
      <c r="D516" s="90"/>
      <c r="E516" s="90"/>
      <c r="F516" s="128"/>
      <c r="G516" s="90"/>
    </row>
    <row r="517" spans="1:7">
      <c r="A517" s="90"/>
      <c r="B517" s="90"/>
      <c r="C517" s="99"/>
      <c r="D517" s="90"/>
      <c r="E517" s="90"/>
      <c r="F517" s="128"/>
      <c r="G517" s="90"/>
    </row>
    <row r="518" spans="1:7">
      <c r="A518" s="90"/>
      <c r="B518" s="90"/>
      <c r="C518" s="99"/>
      <c r="D518" s="90"/>
      <c r="E518" s="90"/>
      <c r="F518" s="128"/>
      <c r="G518" s="90"/>
    </row>
    <row r="519" spans="1:7">
      <c r="A519" s="90"/>
      <c r="B519" s="90"/>
      <c r="C519" s="99"/>
      <c r="D519" s="90"/>
      <c r="E519" s="90"/>
      <c r="F519" s="128"/>
      <c r="G519" s="90"/>
    </row>
    <row r="520" spans="1:7">
      <c r="A520" s="90"/>
      <c r="B520" s="90"/>
      <c r="C520" s="99"/>
      <c r="D520" s="90"/>
      <c r="E520" s="90"/>
      <c r="F520" s="128"/>
      <c r="G520" s="90"/>
    </row>
    <row r="521" spans="1:7">
      <c r="A521" s="90"/>
      <c r="B521" s="90"/>
      <c r="C521" s="99"/>
      <c r="D521" s="90"/>
      <c r="E521" s="90"/>
      <c r="F521" s="128"/>
      <c r="G521" s="90"/>
    </row>
    <row r="522" spans="1:7">
      <c r="A522" s="90"/>
      <c r="B522" s="90"/>
      <c r="C522" s="99"/>
      <c r="D522" s="90"/>
      <c r="E522" s="90"/>
      <c r="F522" s="128"/>
      <c r="G522" s="90"/>
    </row>
    <row r="523" spans="1:7">
      <c r="A523" s="90"/>
      <c r="B523" s="90"/>
      <c r="C523" s="99"/>
      <c r="D523" s="90"/>
      <c r="E523" s="90"/>
      <c r="F523" s="128"/>
      <c r="G523" s="90"/>
    </row>
    <row r="524" spans="1:7">
      <c r="A524" s="90"/>
      <c r="B524" s="90"/>
      <c r="C524" s="99"/>
      <c r="D524" s="90"/>
      <c r="E524" s="90"/>
      <c r="F524" s="128"/>
      <c r="G524" s="90"/>
    </row>
    <row r="525" spans="1:7">
      <c r="A525" s="90"/>
      <c r="B525" s="90"/>
      <c r="C525" s="99"/>
      <c r="D525" s="90"/>
      <c r="E525" s="90"/>
      <c r="F525" s="128"/>
      <c r="G525" s="90"/>
    </row>
    <row r="526" spans="1:7">
      <c r="A526" s="90"/>
      <c r="B526" s="90"/>
      <c r="C526" s="99"/>
      <c r="D526" s="90"/>
      <c r="E526" s="90"/>
      <c r="F526" s="128"/>
      <c r="G526" s="90"/>
    </row>
    <row r="527" spans="1:7">
      <c r="A527" s="90"/>
      <c r="B527" s="90"/>
      <c r="C527" s="99"/>
      <c r="D527" s="90"/>
      <c r="E527" s="90"/>
      <c r="F527" s="128"/>
      <c r="G527" s="90"/>
    </row>
    <row r="528" spans="1:7">
      <c r="A528" s="90"/>
      <c r="B528" s="90"/>
      <c r="C528" s="99"/>
      <c r="D528" s="90"/>
      <c r="E528" s="90"/>
      <c r="F528" s="128"/>
      <c r="G528" s="90"/>
    </row>
    <row r="529" spans="1:7">
      <c r="A529" s="90"/>
      <c r="B529" s="90"/>
      <c r="C529" s="99"/>
      <c r="D529" s="90"/>
      <c r="E529" s="90"/>
      <c r="F529" s="128"/>
      <c r="G529" s="90"/>
    </row>
    <row r="530" spans="1:7">
      <c r="A530" s="90"/>
      <c r="B530" s="90"/>
      <c r="C530" s="99"/>
      <c r="D530" s="90"/>
      <c r="E530" s="90"/>
      <c r="F530" s="128"/>
      <c r="G530" s="90"/>
    </row>
    <row r="531" spans="1:7">
      <c r="A531" s="90"/>
      <c r="B531" s="90"/>
      <c r="C531" s="99"/>
      <c r="D531" s="90"/>
      <c r="E531" s="90"/>
      <c r="F531" s="128"/>
      <c r="G531" s="90"/>
    </row>
    <row r="532" spans="1:7">
      <c r="A532" s="90"/>
      <c r="B532" s="90"/>
      <c r="C532" s="99"/>
      <c r="D532" s="90"/>
      <c r="E532" s="90"/>
      <c r="F532" s="128"/>
      <c r="G532" s="90"/>
    </row>
    <row r="533" spans="1:7">
      <c r="A533" s="90"/>
      <c r="B533" s="90"/>
      <c r="C533" s="99"/>
      <c r="D533" s="90"/>
      <c r="E533" s="90"/>
      <c r="F533" s="128"/>
      <c r="G533" s="90"/>
    </row>
    <row r="534" spans="1:7">
      <c r="A534" s="90"/>
      <c r="B534" s="90"/>
      <c r="C534" s="99"/>
      <c r="D534" s="90"/>
      <c r="E534" s="90"/>
      <c r="F534" s="128"/>
      <c r="G534" s="90"/>
    </row>
    <row r="535" spans="1:7">
      <c r="A535" s="90"/>
      <c r="B535" s="90"/>
      <c r="C535" s="99"/>
      <c r="D535" s="90"/>
      <c r="E535" s="90"/>
      <c r="F535" s="128"/>
      <c r="G535" s="90"/>
    </row>
    <row r="536" spans="1:7">
      <c r="A536" s="90"/>
      <c r="B536" s="90"/>
      <c r="C536" s="99"/>
      <c r="D536" s="90"/>
      <c r="E536" s="90"/>
      <c r="F536" s="128"/>
      <c r="G536" s="90"/>
    </row>
    <row r="537" spans="1:7">
      <c r="A537" s="90"/>
      <c r="B537" s="90"/>
      <c r="C537" s="99"/>
      <c r="D537" s="90"/>
      <c r="E537" s="90"/>
      <c r="F537" s="128"/>
      <c r="G537" s="90"/>
    </row>
    <row r="538" spans="1:7">
      <c r="A538" s="90"/>
      <c r="B538" s="90"/>
      <c r="C538" s="99"/>
      <c r="D538" s="90"/>
      <c r="E538" s="90"/>
      <c r="F538" s="128"/>
      <c r="G538" s="90"/>
    </row>
    <row r="539" spans="1:7">
      <c r="A539" s="90"/>
      <c r="B539" s="90"/>
      <c r="C539" s="99"/>
      <c r="D539" s="90"/>
      <c r="E539" s="90"/>
      <c r="F539" s="128"/>
      <c r="G539" s="90"/>
    </row>
    <row r="540" spans="1:7">
      <c r="A540" s="90"/>
      <c r="B540" s="90"/>
      <c r="C540" s="99"/>
      <c r="D540" s="90"/>
      <c r="E540" s="90"/>
      <c r="F540" s="128"/>
      <c r="G540" s="90"/>
    </row>
    <row r="541" spans="1:7">
      <c r="A541" s="90"/>
      <c r="B541" s="90"/>
      <c r="C541" s="99"/>
      <c r="D541" s="90"/>
      <c r="E541" s="90"/>
      <c r="F541" s="128"/>
      <c r="G541" s="90"/>
    </row>
    <row r="542" spans="1:7">
      <c r="A542" s="90"/>
      <c r="B542" s="90"/>
      <c r="C542" s="99"/>
      <c r="D542" s="90"/>
      <c r="E542" s="90"/>
      <c r="F542" s="128"/>
      <c r="G542" s="90"/>
    </row>
    <row r="543" spans="1:7">
      <c r="A543" s="90"/>
      <c r="B543" s="90"/>
      <c r="C543" s="99"/>
      <c r="D543" s="90"/>
      <c r="E543" s="90"/>
      <c r="F543" s="128"/>
      <c r="G543" s="90"/>
    </row>
    <row r="544" spans="1:7">
      <c r="A544" s="90"/>
      <c r="B544" s="90"/>
      <c r="C544" s="99"/>
      <c r="D544" s="90"/>
      <c r="E544" s="90"/>
      <c r="F544" s="128"/>
      <c r="G544" s="90"/>
    </row>
    <row r="545" spans="1:7">
      <c r="A545" s="90"/>
      <c r="B545" s="90"/>
      <c r="C545" s="99"/>
      <c r="D545" s="90"/>
      <c r="E545" s="90"/>
      <c r="F545" s="128"/>
      <c r="G545" s="90"/>
    </row>
    <row r="546" spans="1:7">
      <c r="A546" s="90"/>
      <c r="B546" s="90"/>
      <c r="C546" s="99"/>
      <c r="D546" s="90"/>
      <c r="E546" s="90"/>
      <c r="F546" s="128"/>
      <c r="G546" s="90"/>
    </row>
    <row r="547" spans="1:7">
      <c r="A547" s="90"/>
      <c r="B547" s="90"/>
      <c r="C547" s="99"/>
      <c r="D547" s="90"/>
      <c r="E547" s="90"/>
      <c r="F547" s="128"/>
      <c r="G547" s="90"/>
    </row>
    <row r="548" spans="1:7">
      <c r="A548" s="90"/>
      <c r="B548" s="90"/>
      <c r="C548" s="99"/>
      <c r="D548" s="90"/>
      <c r="E548" s="90"/>
      <c r="F548" s="128"/>
      <c r="G548" s="90"/>
    </row>
    <row r="549" spans="1:7">
      <c r="A549" s="90"/>
      <c r="B549" s="90"/>
      <c r="C549" s="99"/>
      <c r="D549" s="90"/>
      <c r="E549" s="90"/>
      <c r="F549" s="128"/>
      <c r="G549" s="90"/>
    </row>
    <row r="550" spans="1:7">
      <c r="A550" s="90"/>
      <c r="B550" s="90"/>
      <c r="C550" s="99"/>
      <c r="D550" s="90"/>
      <c r="E550" s="90"/>
      <c r="F550" s="128"/>
      <c r="G550" s="90"/>
    </row>
    <row r="551" spans="1:7">
      <c r="A551" s="90"/>
      <c r="B551" s="90"/>
      <c r="C551" s="99"/>
      <c r="D551" s="90"/>
      <c r="E551" s="90"/>
      <c r="F551" s="128"/>
      <c r="G551" s="90"/>
    </row>
    <row r="552" spans="1:7">
      <c r="A552" s="90"/>
      <c r="B552" s="90"/>
      <c r="C552" s="99"/>
      <c r="D552" s="90"/>
      <c r="E552" s="90"/>
      <c r="F552" s="128"/>
      <c r="G552" s="90"/>
    </row>
    <row r="553" spans="1:7">
      <c r="A553" s="90"/>
      <c r="B553" s="90"/>
      <c r="C553" s="99"/>
      <c r="D553" s="90"/>
      <c r="E553" s="90"/>
      <c r="F553" s="128"/>
      <c r="G553" s="90"/>
    </row>
    <row r="554" spans="1:7">
      <c r="A554" s="90"/>
      <c r="B554" s="90"/>
      <c r="C554" s="99"/>
      <c r="D554" s="90"/>
      <c r="E554" s="90"/>
      <c r="F554" s="128"/>
      <c r="G554" s="90"/>
    </row>
    <row r="555" spans="1:7">
      <c r="A555" s="90"/>
      <c r="B555" s="90"/>
      <c r="C555" s="99"/>
      <c r="D555" s="90"/>
      <c r="E555" s="90"/>
      <c r="F555" s="128"/>
      <c r="G555" s="90"/>
    </row>
    <row r="556" spans="1:7">
      <c r="A556" s="90"/>
      <c r="B556" s="90"/>
      <c r="C556" s="99"/>
      <c r="D556" s="90"/>
      <c r="E556" s="90"/>
      <c r="F556" s="128"/>
      <c r="G556" s="90"/>
    </row>
    <row r="557" spans="1:7">
      <c r="A557" s="90"/>
      <c r="B557" s="90"/>
      <c r="C557" s="99"/>
      <c r="D557" s="90"/>
      <c r="E557" s="90"/>
      <c r="F557" s="128"/>
      <c r="G557" s="90"/>
    </row>
    <row r="558" spans="1:7">
      <c r="A558" s="90"/>
      <c r="B558" s="90"/>
      <c r="C558" s="99"/>
      <c r="D558" s="90"/>
      <c r="E558" s="90"/>
      <c r="F558" s="128"/>
      <c r="G558" s="90"/>
    </row>
    <row r="559" spans="1:7">
      <c r="A559" s="90"/>
      <c r="B559" s="90"/>
      <c r="C559" s="99"/>
      <c r="D559" s="90"/>
      <c r="E559" s="90"/>
      <c r="F559" s="128"/>
      <c r="G559" s="90"/>
    </row>
    <row r="560" spans="1:7">
      <c r="A560" s="90"/>
      <c r="B560" s="90"/>
      <c r="C560" s="99"/>
      <c r="D560" s="90"/>
      <c r="E560" s="90"/>
      <c r="F560" s="128"/>
      <c r="G560" s="90"/>
    </row>
    <row r="561" spans="1:7">
      <c r="A561" s="90"/>
      <c r="B561" s="90"/>
      <c r="C561" s="99"/>
      <c r="D561" s="90"/>
      <c r="E561" s="90"/>
      <c r="F561" s="128"/>
      <c r="G561" s="90"/>
    </row>
    <row r="562" spans="1:7">
      <c r="A562" s="90"/>
      <c r="B562" s="90"/>
      <c r="C562" s="99"/>
      <c r="D562" s="90"/>
      <c r="E562" s="90"/>
      <c r="F562" s="128"/>
      <c r="G562" s="90"/>
    </row>
    <row r="563" spans="1:7">
      <c r="A563" s="90"/>
      <c r="B563" s="90"/>
      <c r="C563" s="99"/>
      <c r="D563" s="90"/>
      <c r="E563" s="90"/>
      <c r="F563" s="128"/>
      <c r="G563" s="90"/>
    </row>
    <row r="564" spans="1:7">
      <c r="A564" s="90"/>
      <c r="B564" s="90"/>
      <c r="C564" s="99"/>
      <c r="D564" s="90"/>
      <c r="E564" s="90"/>
      <c r="F564" s="128"/>
      <c r="G564" s="90"/>
    </row>
    <row r="565" spans="1:7">
      <c r="A565" s="90"/>
      <c r="B565" s="90"/>
      <c r="C565" s="99"/>
      <c r="D565" s="90"/>
      <c r="E565" s="90"/>
      <c r="F565" s="128"/>
      <c r="G565" s="90"/>
    </row>
    <row r="566" spans="1:7">
      <c r="A566" s="90"/>
      <c r="B566" s="90"/>
      <c r="C566" s="99"/>
      <c r="D566" s="90"/>
      <c r="E566" s="90"/>
      <c r="F566" s="128"/>
      <c r="G566" s="90"/>
    </row>
    <row r="567" spans="1:7">
      <c r="A567" s="90"/>
      <c r="B567" s="90"/>
      <c r="C567" s="99"/>
      <c r="D567" s="90"/>
      <c r="E567" s="90"/>
      <c r="F567" s="128"/>
      <c r="G567" s="90"/>
    </row>
    <row r="568" spans="1:7">
      <c r="A568" s="90"/>
      <c r="B568" s="90"/>
      <c r="C568" s="99"/>
      <c r="D568" s="90"/>
      <c r="E568" s="90"/>
      <c r="F568" s="128"/>
      <c r="G568" s="90"/>
    </row>
    <row r="569" spans="1:7">
      <c r="A569" s="90"/>
      <c r="B569" s="90"/>
      <c r="C569" s="99"/>
      <c r="D569" s="90"/>
      <c r="E569" s="90"/>
      <c r="F569" s="128"/>
      <c r="G569" s="90"/>
    </row>
    <row r="570" spans="1:7">
      <c r="A570" s="90"/>
      <c r="B570" s="90"/>
      <c r="C570" s="99"/>
      <c r="D570" s="90"/>
      <c r="E570" s="90"/>
      <c r="F570" s="128"/>
      <c r="G570" s="90"/>
    </row>
    <row r="571" spans="1:7">
      <c r="A571" s="90"/>
      <c r="B571" s="90"/>
      <c r="C571" s="99"/>
      <c r="D571" s="90"/>
      <c r="E571" s="90"/>
      <c r="F571" s="128"/>
      <c r="G571" s="90"/>
    </row>
    <row r="572" spans="1:7">
      <c r="A572" s="90"/>
      <c r="B572" s="90"/>
      <c r="C572" s="99"/>
      <c r="D572" s="90"/>
      <c r="E572" s="90"/>
      <c r="F572" s="128"/>
      <c r="G572" s="90"/>
    </row>
    <row r="573" spans="1:7">
      <c r="A573" s="90"/>
      <c r="B573" s="90"/>
      <c r="C573" s="99"/>
      <c r="D573" s="90"/>
      <c r="E573" s="90"/>
      <c r="F573" s="128"/>
      <c r="G573" s="90"/>
    </row>
    <row r="574" spans="1:7">
      <c r="A574" s="90"/>
      <c r="B574" s="90"/>
      <c r="C574" s="99"/>
      <c r="D574" s="90"/>
      <c r="E574" s="90"/>
      <c r="F574" s="128"/>
      <c r="G574" s="90"/>
    </row>
    <row r="575" spans="1:7">
      <c r="A575" s="90"/>
      <c r="B575" s="90"/>
      <c r="C575" s="99"/>
      <c r="D575" s="90"/>
      <c r="E575" s="90"/>
      <c r="F575" s="128"/>
      <c r="G575" s="90"/>
    </row>
    <row r="576" spans="1:7">
      <c r="A576" s="90"/>
      <c r="B576" s="90"/>
      <c r="C576" s="99"/>
      <c r="D576" s="90"/>
      <c r="E576" s="90"/>
      <c r="F576" s="128"/>
      <c r="G576" s="90"/>
    </row>
    <row r="577" spans="1:7">
      <c r="A577" s="90"/>
      <c r="B577" s="90"/>
      <c r="C577" s="99"/>
      <c r="D577" s="90"/>
      <c r="E577" s="90"/>
      <c r="F577" s="128"/>
      <c r="G577" s="90"/>
    </row>
    <row r="578" spans="1:7">
      <c r="A578" s="90"/>
      <c r="B578" s="90"/>
      <c r="C578" s="99"/>
      <c r="D578" s="90"/>
      <c r="E578" s="90"/>
      <c r="F578" s="128"/>
      <c r="G578" s="90"/>
    </row>
    <row r="579" spans="1:7">
      <c r="A579" s="90"/>
      <c r="B579" s="90"/>
      <c r="C579" s="99"/>
      <c r="D579" s="90"/>
      <c r="E579" s="90"/>
      <c r="F579" s="128"/>
      <c r="G579" s="90"/>
    </row>
    <row r="580" spans="1:7">
      <c r="A580" s="90"/>
      <c r="B580" s="90"/>
      <c r="C580" s="99"/>
      <c r="D580" s="90"/>
      <c r="E580" s="90"/>
      <c r="F580" s="128"/>
      <c r="G580" s="90"/>
    </row>
    <row r="581" spans="1:7">
      <c r="A581" s="90"/>
      <c r="B581" s="90"/>
      <c r="C581" s="99"/>
      <c r="D581" s="90"/>
      <c r="E581" s="90"/>
      <c r="F581" s="128"/>
      <c r="G581" s="90"/>
    </row>
    <row r="582" spans="1:7">
      <c r="A582" s="90"/>
      <c r="B582" s="90"/>
      <c r="C582" s="99"/>
      <c r="D582" s="90"/>
      <c r="E582" s="90"/>
      <c r="F582" s="128"/>
      <c r="G582" s="90"/>
    </row>
    <row r="583" spans="1:7">
      <c r="A583" s="90"/>
      <c r="B583" s="90"/>
      <c r="C583" s="99"/>
      <c r="D583" s="90"/>
      <c r="E583" s="90"/>
      <c r="F583" s="128"/>
      <c r="G583" s="90"/>
    </row>
    <row r="584" spans="1:7">
      <c r="A584" s="90"/>
      <c r="B584" s="90"/>
      <c r="C584" s="99"/>
      <c r="D584" s="90"/>
      <c r="E584" s="90"/>
      <c r="F584" s="128"/>
      <c r="G584" s="90"/>
    </row>
    <row r="585" spans="1:7">
      <c r="A585" s="90"/>
      <c r="B585" s="90"/>
      <c r="C585" s="99"/>
      <c r="D585" s="90"/>
      <c r="E585" s="90"/>
      <c r="F585" s="128"/>
      <c r="G585" s="90"/>
    </row>
    <row r="586" spans="1:7">
      <c r="A586" s="90"/>
      <c r="B586" s="90"/>
      <c r="C586" s="99"/>
      <c r="D586" s="90"/>
      <c r="E586" s="90"/>
      <c r="F586" s="128"/>
      <c r="G586" s="90"/>
    </row>
    <row r="587" spans="1:7">
      <c r="A587" s="90"/>
      <c r="B587" s="90"/>
      <c r="C587" s="99"/>
      <c r="D587" s="90"/>
      <c r="E587" s="90"/>
      <c r="F587" s="128"/>
      <c r="G587" s="90"/>
    </row>
    <row r="588" spans="1:7">
      <c r="A588" s="90"/>
      <c r="B588" s="90"/>
      <c r="C588" s="99"/>
      <c r="D588" s="90"/>
      <c r="E588" s="90"/>
      <c r="F588" s="128"/>
      <c r="G588" s="90"/>
    </row>
    <row r="589" spans="1:7">
      <c r="A589" s="90"/>
      <c r="B589" s="90"/>
      <c r="C589" s="99"/>
      <c r="D589" s="90"/>
      <c r="E589" s="90"/>
      <c r="F589" s="128"/>
      <c r="G589" s="90"/>
    </row>
    <row r="590" spans="1:7">
      <c r="A590" s="90"/>
      <c r="B590" s="90"/>
      <c r="C590" s="99"/>
      <c r="D590" s="90"/>
      <c r="E590" s="90"/>
      <c r="F590" s="128"/>
      <c r="G590" s="90"/>
    </row>
    <row r="591" spans="1:7">
      <c r="A591" s="90"/>
      <c r="B591" s="90"/>
      <c r="C591" s="99"/>
      <c r="D591" s="90"/>
      <c r="E591" s="90"/>
      <c r="F591" s="128"/>
      <c r="G591" s="90"/>
    </row>
    <row r="592" spans="1:7">
      <c r="A592" s="90"/>
      <c r="B592" s="90"/>
      <c r="C592" s="99"/>
      <c r="D592" s="90"/>
      <c r="E592" s="90"/>
      <c r="F592" s="128"/>
      <c r="G592" s="90"/>
    </row>
    <row r="593" spans="1:12">
      <c r="A593" s="90"/>
      <c r="B593" s="90"/>
      <c r="C593" s="99"/>
      <c r="D593" s="90"/>
      <c r="E593" s="90"/>
      <c r="F593" s="128"/>
      <c r="G593" s="90"/>
    </row>
    <row r="594" spans="1:12">
      <c r="A594" s="90"/>
      <c r="B594" s="90"/>
      <c r="C594" s="99"/>
      <c r="D594" s="90"/>
      <c r="E594" s="90"/>
      <c r="F594" s="128"/>
      <c r="G594" s="90"/>
    </row>
    <row r="595" spans="1:12">
      <c r="A595" s="90"/>
      <c r="B595" s="90"/>
      <c r="C595" s="99"/>
      <c r="D595" s="90"/>
      <c r="E595" s="90"/>
      <c r="F595" s="128"/>
      <c r="G595" s="90"/>
    </row>
    <row r="596" spans="1:12">
      <c r="A596" s="90"/>
      <c r="B596" s="90"/>
      <c r="C596" s="99"/>
      <c r="D596" s="90"/>
      <c r="E596" s="90"/>
      <c r="F596" s="128"/>
      <c r="G596" s="90"/>
    </row>
    <row r="597" spans="1:12">
      <c r="A597" s="90"/>
      <c r="B597" s="90"/>
      <c r="C597" s="99"/>
      <c r="D597" s="90"/>
      <c r="E597" s="90"/>
      <c r="F597" s="128"/>
      <c r="G597" s="90"/>
    </row>
    <row r="598" spans="1:12">
      <c r="A598" s="90"/>
      <c r="B598" s="90"/>
      <c r="C598" s="99"/>
      <c r="D598" s="90"/>
      <c r="E598" s="90"/>
      <c r="F598" s="128"/>
      <c r="G598" s="90"/>
    </row>
    <row r="599" spans="1:12">
      <c r="A599" s="90"/>
      <c r="B599" s="90"/>
      <c r="C599" s="99"/>
      <c r="D599" s="90"/>
      <c r="E599" s="90"/>
      <c r="F599" s="128"/>
      <c r="G599" s="90"/>
    </row>
    <row r="600" spans="1:12">
      <c r="A600" s="90"/>
      <c r="B600" s="90"/>
      <c r="C600" s="99"/>
      <c r="D600" s="90"/>
      <c r="E600" s="90"/>
      <c r="F600" s="128"/>
      <c r="G600" s="90"/>
    </row>
    <row r="601" spans="1:12">
      <c r="A601" s="90"/>
      <c r="B601" s="90"/>
      <c r="C601" s="99"/>
      <c r="D601" s="90"/>
      <c r="E601" s="90"/>
      <c r="F601" s="128"/>
      <c r="G601" s="90" t="str">
        <f>IF(Tabel1[[#This Row],[ID'#]]="","",+VLOOKUP(Tabel1[[#This Row],[ID'#]],'[1]Product overview'!$B:$P,2,FALSE))</f>
        <v/>
      </c>
      <c r="H601" s="2" t="str">
        <f>IF(Tabel1[[#This Row],[ID'#]]="","",+VLOOKUP(Tabel1[[#This Row],[ID'#]],'[1]Product overview'!$B:$P,5,FALSE))</f>
        <v/>
      </c>
      <c r="I601" s="2" t="str">
        <f>IF(Tabel1[[#This Row],[ID'#]]="","",+VLOOKUP(Tabel1[[#This Row],[ID'#]],'[1]Product overview'!$B:$P,10,FALSE))</f>
        <v/>
      </c>
      <c r="J601" s="2" t="str">
        <f>IF(Tabel1[[#This Row],[ID'#]]="","",+VLOOKUP(Tabel1[[#This Row],[ID'#]],'[1]Product overview'!$B:$P,13,FALSE))</f>
        <v/>
      </c>
      <c r="K601" s="2" t="str">
        <f>IF(Tabel1[[#This Row],[ID'#]]="","",+VLOOKUP(Tabel1[[#This Row],[ID'#]],'[1]Product overview'!$B:$P,14,FALSE))</f>
        <v/>
      </c>
      <c r="L601" s="2" t="str">
        <f>IF(Tabel1[[#This Row],[ID'#]]="","",+VLOOKUP(Tabel1[[#This Row],[ID'#]],'[1]Product overview'!$B:$P,15,FALSE))</f>
        <v/>
      </c>
    </row>
    <row r="602" spans="1:12">
      <c r="A602" s="90"/>
      <c r="B602" s="90"/>
      <c r="C602" s="99"/>
      <c r="D602" s="90"/>
      <c r="E602" s="90"/>
      <c r="F602" s="128"/>
      <c r="G602" s="90" t="str">
        <f>IF(Tabel1[[#This Row],[ID'#]]="","",+VLOOKUP(Tabel1[[#This Row],[ID'#]],'[1]Product overview'!$B:$P,2,FALSE))</f>
        <v/>
      </c>
      <c r="H602" s="2" t="str">
        <f>IF(Tabel1[[#This Row],[ID'#]]="","",+VLOOKUP(Tabel1[[#This Row],[ID'#]],'[1]Product overview'!$B:$P,5,FALSE))</f>
        <v/>
      </c>
      <c r="I602" s="2" t="str">
        <f>IF(Tabel1[[#This Row],[ID'#]]="","",+VLOOKUP(Tabel1[[#This Row],[ID'#]],'[1]Product overview'!$B:$P,10,FALSE))</f>
        <v/>
      </c>
      <c r="J602" s="2" t="str">
        <f>IF(Tabel1[[#This Row],[ID'#]]="","",+VLOOKUP(Tabel1[[#This Row],[ID'#]],'[1]Product overview'!$B:$P,13,FALSE))</f>
        <v/>
      </c>
      <c r="K602" s="2" t="str">
        <f>IF(Tabel1[[#This Row],[ID'#]]="","",+VLOOKUP(Tabel1[[#This Row],[ID'#]],'[1]Product overview'!$B:$P,14,FALSE))</f>
        <v/>
      </c>
      <c r="L602" s="2" t="str">
        <f>IF(Tabel1[[#This Row],[ID'#]]="","",+VLOOKUP(Tabel1[[#This Row],[ID'#]],'[1]Product overview'!$B:$P,15,FALSE))</f>
        <v/>
      </c>
    </row>
    <row r="603" spans="1:12">
      <c r="A603" s="90"/>
      <c r="B603" s="90"/>
      <c r="C603" s="99"/>
      <c r="D603" s="90"/>
      <c r="E603" s="90"/>
      <c r="F603" s="128"/>
      <c r="G603" s="90" t="str">
        <f>IF(Tabel1[[#This Row],[ID'#]]="","",+VLOOKUP(Tabel1[[#This Row],[ID'#]],'[1]Product overview'!$B:$P,2,FALSE))</f>
        <v/>
      </c>
      <c r="H603" s="2" t="str">
        <f>IF(Tabel1[[#This Row],[ID'#]]="","",+VLOOKUP(Tabel1[[#This Row],[ID'#]],'[1]Product overview'!$B:$P,5,FALSE))</f>
        <v/>
      </c>
      <c r="I603" s="2" t="str">
        <f>IF(Tabel1[[#This Row],[ID'#]]="","",+VLOOKUP(Tabel1[[#This Row],[ID'#]],'[1]Product overview'!$B:$P,10,FALSE))</f>
        <v/>
      </c>
      <c r="J603" s="2" t="str">
        <f>IF(Tabel1[[#This Row],[ID'#]]="","",+VLOOKUP(Tabel1[[#This Row],[ID'#]],'[1]Product overview'!$B:$P,13,FALSE))</f>
        <v/>
      </c>
      <c r="K603" s="2" t="str">
        <f>IF(Tabel1[[#This Row],[ID'#]]="","",+VLOOKUP(Tabel1[[#This Row],[ID'#]],'[1]Product overview'!$B:$P,14,FALSE))</f>
        <v/>
      </c>
      <c r="L603" s="2" t="str">
        <f>IF(Tabel1[[#This Row],[ID'#]]="","",+VLOOKUP(Tabel1[[#This Row],[ID'#]],'[1]Product overview'!$B:$P,15,FALSE))</f>
        <v/>
      </c>
    </row>
    <row r="604" spans="1:12">
      <c r="A604" s="90"/>
      <c r="B604" s="90"/>
      <c r="C604" s="99"/>
      <c r="D604" s="90"/>
      <c r="E604" s="90"/>
      <c r="F604" s="128"/>
      <c r="G604" s="90" t="str">
        <f>IF(Tabel1[[#This Row],[ID'#]]="","",+VLOOKUP(Tabel1[[#This Row],[ID'#]],'[1]Product overview'!$B:$P,2,FALSE))</f>
        <v/>
      </c>
      <c r="H604" s="2" t="str">
        <f>IF(Tabel1[[#This Row],[ID'#]]="","",+VLOOKUP(Tabel1[[#This Row],[ID'#]],'[1]Product overview'!$B:$P,5,FALSE))</f>
        <v/>
      </c>
      <c r="I604" s="2" t="str">
        <f>IF(Tabel1[[#This Row],[ID'#]]="","",+VLOOKUP(Tabel1[[#This Row],[ID'#]],'[1]Product overview'!$B:$P,10,FALSE))</f>
        <v/>
      </c>
      <c r="J604" s="2" t="str">
        <f>IF(Tabel1[[#This Row],[ID'#]]="","",+VLOOKUP(Tabel1[[#This Row],[ID'#]],'[1]Product overview'!$B:$P,13,FALSE))</f>
        <v/>
      </c>
      <c r="K604" s="2" t="str">
        <f>IF(Tabel1[[#This Row],[ID'#]]="","",+VLOOKUP(Tabel1[[#This Row],[ID'#]],'[1]Product overview'!$B:$P,14,FALSE))</f>
        <v/>
      </c>
      <c r="L604" s="2" t="str">
        <f>IF(Tabel1[[#This Row],[ID'#]]="","",+VLOOKUP(Tabel1[[#This Row],[ID'#]],'[1]Product overview'!$B:$P,15,FALSE))</f>
        <v/>
      </c>
    </row>
    <row r="605" spans="1:12">
      <c r="C605" s="95"/>
      <c r="F605" s="128"/>
    </row>
  </sheetData>
  <mergeCells count="1">
    <mergeCell ref="D2:E6"/>
  </mergeCells>
  <phoneticPr fontId="20" type="noConversion"/>
  <conditionalFormatting sqref="B5">
    <cfRule type="cellIs" dxfId="16" priority="18" operator="greaterThan">
      <formula>1</formula>
    </cfRule>
    <cfRule type="iconSet" priority="19">
      <iconSet reverse="1">
        <cfvo type="percent" val="0"/>
        <cfvo type="num" val="0.9"/>
        <cfvo type="num" val="1" gte="0"/>
      </iconSet>
    </cfRule>
  </conditionalFormatting>
  <conditionalFormatting sqref="C10">
    <cfRule type="containsText" dxfId="15" priority="1" operator="containsText" text="Not OK">
      <formula>NOT(ISERROR(SEARCH("Not OK",C10)))</formula>
    </cfRule>
    <cfRule type="containsText" dxfId="14" priority="2" operator="containsText" text="OK">
      <formula>NOT(ISERROR(SEARCH("OK",C10)))</formula>
    </cfRule>
  </conditionalFormatting>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L31" sqref="L31"/>
    </sheetView>
  </sheetViews>
  <sheetFormatPr defaultRowHeight="14.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A28" sqref="A28"/>
    </sheetView>
  </sheetViews>
  <sheetFormatPr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orking document 075" ma:contentTypeID="0x0101003989DBBC32F5CC4BAAD2A1F9FF46193D0100D2B2671613D8D042A94E3AF54705AC1C" ma:contentTypeVersion="30" ma:contentTypeDescription="Working document for product group 075." ma:contentTypeScope="" ma:versionID="c19aa8923a549470fc25d69194d91e19">
  <xsd:schema xmlns:xsd="http://www.w3.org/2001/XMLSchema" xmlns:xs="http://www.w3.org/2001/XMLSchema" xmlns:p="http://schemas.microsoft.com/office/2006/metadata/properties" xmlns:ns2="9f087028-8e3e-4c93-a061-33d3e9de995a" xmlns:ns3="0b81776a-1ae7-4043-a677-b7f7bd8ba301" targetNamespace="http://schemas.microsoft.com/office/2006/metadata/properties" ma:root="true" ma:fieldsID="48bc856e6b83585d685cfe879a0ae2a4" ns2:_="" ns3:_="">
    <xsd:import namespace="9f087028-8e3e-4c93-a061-33d3e9de995a"/>
    <xsd:import namespace="0b81776a-1ae7-4043-a677-b7f7bd8ba301"/>
    <xsd:element name="properties">
      <xsd:complexType>
        <xsd:sequence>
          <xsd:element name="documentManagement">
            <xsd:complexType>
              <xsd:all>
                <xsd:element ref="ns2:TaxCatchAll" minOccurs="0"/>
                <xsd:element ref="ns2:d6a12a92581e42f5ab2fd8eb0ab6a7b6" minOccurs="0"/>
                <xsd:element ref="ns2:TaxCatchAllLabel" minOccurs="0"/>
                <xsd:element ref="ns2:c2e42a5b42024328b12a942358616b76" minOccurs="0"/>
                <xsd:element ref="ns2:e875f6ca30b049e69b92ab6fd30ccc7e" minOccurs="0"/>
                <xsd:element ref="ns2:c4b301cb5ca34a2ba48041ad05b451b7" minOccurs="0"/>
                <xsd:element ref="ns2:h73de529d8fa4f4a9ad28df5dcd62b30" minOccurs="0"/>
                <xsd:element ref="ns2:i2b8d92c922f44369b3c371567339a7a"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087028-8e3e-4c93-a061-33d3e9de995a" elementFormDefault="qualified">
    <xsd:import namespace="http://schemas.microsoft.com/office/2006/documentManagement/types"/>
    <xsd:import namespace="http://schemas.microsoft.com/office/infopath/2007/PartnerControls"/>
    <xsd:element name="TaxCatchAll" ma:index="6" nillable="true" ma:displayName="Taxonomy Catch All Column" ma:hidden="true" ma:list="{7045027a-f4c0-423f-9c77-7e26fa9f6bc3}" ma:internalName="TaxCatchAll" ma:readOnly="false" ma:showField="CatchAllData" ma:web="9f087028-8e3e-4c93-a061-33d3e9de995a">
      <xsd:complexType>
        <xsd:complexContent>
          <xsd:extension base="dms:MultiChoiceLookup">
            <xsd:sequence>
              <xsd:element name="Value" type="dms:Lookup" maxOccurs="unbounded" minOccurs="0" nillable="true"/>
            </xsd:sequence>
          </xsd:extension>
        </xsd:complexContent>
      </xsd:complexType>
    </xsd:element>
    <xsd:element name="d6a12a92581e42f5ab2fd8eb0ab6a7b6" ma:index="15" ma:taxonomy="true" ma:internalName="d6a12a92581e42f5ab2fd8eb0ab6a7b6" ma:taxonomyFieldName="Document_x0020_Type" ma:displayName="Document Type" ma:readOnly="false" ma:fieldId="{d6a12a92-581e-42f5-ab2f-d8eb0ab6a7b6}" ma:sspId="2ae8ed2c-49d6-4264-94a7-517b88e8cd6b" ma:termSetId="bf118cf2-d6d4-4445-90e8-17216ccb9ed4" ma:anchorId="00000000-0000-0000-0000-000000000000" ma:open="false" ma:isKeyword="false">
      <xsd:complexType>
        <xsd:sequence>
          <xsd:element ref="pc:Terms" minOccurs="0" maxOccurs="1"/>
        </xsd:sequence>
      </xsd:complexType>
    </xsd:element>
    <xsd:element name="TaxCatchAllLabel" ma:index="16" nillable="true" ma:displayName="Taxonomy Catch All Column1" ma:hidden="true" ma:list="{7045027a-f4c0-423f-9c77-7e26fa9f6bc3}" ma:internalName="TaxCatchAllLabel" ma:readOnly="true" ma:showField="CatchAllDataLabel" ma:web="9f087028-8e3e-4c93-a061-33d3e9de995a">
      <xsd:complexType>
        <xsd:complexContent>
          <xsd:extension base="dms:MultiChoiceLookup">
            <xsd:sequence>
              <xsd:element name="Value" type="dms:Lookup" maxOccurs="unbounded" minOccurs="0" nillable="true"/>
            </xsd:sequence>
          </xsd:extension>
        </xsd:complexContent>
      </xsd:complexType>
    </xsd:element>
    <xsd:element name="c2e42a5b42024328b12a942358616b76" ma:index="17" nillable="true" ma:taxonomy="true" ma:internalName="c2e42a5b42024328b12a942358616b76" ma:taxonomyFieldName="Document_x0020_status1" ma:displayName="Document status" ma:indexed="true" ma:readOnly="false" ma:fieldId="{c2e42a5b-4202-4328-b12a-942358616b76}" ma:sspId="2ae8ed2c-49d6-4264-94a7-517b88e8cd6b" ma:termSetId="92b5cd0c-2e06-4718-8cce-5bc0b866832d" ma:anchorId="00000000-0000-0000-0000-000000000000" ma:open="false" ma:isKeyword="false">
      <xsd:complexType>
        <xsd:sequence>
          <xsd:element ref="pc:Terms" minOccurs="0" maxOccurs="1"/>
        </xsd:sequence>
      </xsd:complexType>
    </xsd:element>
    <xsd:element name="e875f6ca30b049e69b92ab6fd30ccc7e" ma:index="18" nillable="true" ma:taxonomy="true" ma:internalName="e875f6ca30b049e69b92ab6fd30ccc7e" ma:taxonomyFieldName="_x0047_en0" ma:displayName="Crit Gen" ma:readOnly="false" ma:fieldId="{e875f6ca-30b0-49e6-9b92-ab6fd30ccc7e}" ma:sspId="2ae8ed2c-49d6-4264-94a7-517b88e8cd6b" ma:termSetId="844914fb-7b21-4493-964a-c784cc1ad12a" ma:anchorId="00000000-0000-0000-0000-000000000000" ma:open="false" ma:isKeyword="false">
      <xsd:complexType>
        <xsd:sequence>
          <xsd:element ref="pc:Terms" minOccurs="0" maxOccurs="1"/>
        </xsd:sequence>
      </xsd:complexType>
    </xsd:element>
    <xsd:element name="c4b301cb5ca34a2ba48041ad05b451b7" ma:index="19" nillable="true" ma:taxonomy="true" ma:internalName="c4b301cb5ca34a2ba48041ad05b451b7" ma:taxonomyFieldName="_x0056_er0" ma:displayName="Crit Ver" ma:readOnly="false" ma:fieldId="{c4b301cb-5ca3-4a2b-a480-41ad05b451b7}" ma:sspId="2ae8ed2c-49d6-4264-94a7-517b88e8cd6b" ma:termSetId="30d94079-7b7d-4db4-b30b-fafebc9b1dde" ma:anchorId="00000000-0000-0000-0000-000000000000" ma:open="false" ma:isKeyword="false">
      <xsd:complexType>
        <xsd:sequence>
          <xsd:element ref="pc:Terms" minOccurs="0" maxOccurs="1"/>
        </xsd:sequence>
      </xsd:complexType>
    </xsd:element>
    <xsd:element name="h73de529d8fa4f4a9ad28df5dcd62b30" ma:index="20" nillable="true" ma:taxonomy="true" ma:internalName="h73de529d8fa4f4a9ad28df5dcd62b30" ma:taxonomyFieldName="Year2" ma:displayName="Year" ma:readOnly="false" ma:fieldId="{173de529-d8fa-4f4a-9ad2-8df5dcd62b30}" ma:sspId="2ae8ed2c-49d6-4264-94a7-517b88e8cd6b" ma:termSetId="92c1f776-cdb1-42e3-8440-ec0091d1ca23" ma:anchorId="00000000-0000-0000-0000-000000000000" ma:open="false" ma:isKeyword="false">
      <xsd:complexType>
        <xsd:sequence>
          <xsd:element ref="pc:Terms" minOccurs="0" maxOccurs="1"/>
        </xsd:sequence>
      </xsd:complexType>
    </xsd:element>
    <xsd:element name="i2b8d92c922f44369b3c371567339a7a" ma:index="21" nillable="true" ma:taxonomy="true" ma:internalName="i2b8d92c922f44369b3c371567339a7a" ma:taxonomyFieldName="Product_x0020_group_x0020_001" ma:displayName="Product group 075" ma:readOnly="false" ma:default="1;#Textile services (075)|dcd87446-849e-4855-b9d2-2994f6077b0c" ma:fieldId="{22b8d92c-922f-4436-9b3c-371567339a7a}" ma:sspId="2ae8ed2c-49d6-4264-94a7-517b88e8cd6b" ma:termSetId="aa98c9f9-a6f9-45bd-8e39-80e22173c7b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81776a-1ae7-4043-a677-b7f7bd8ba301"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f087028-8e3e-4c93-a061-33d3e9de995a">
      <Value>83</Value>
      <Value>74</Value>
      <Value>44</Value>
      <Value>78</Value>
      <Value>1</Value>
    </TaxCatchAll>
    <d6a12a92581e42f5ab2fd8eb0ab6a7b6 xmlns="9f087028-8e3e-4c93-a061-33d3e9de995a">
      <Terms xmlns="http://schemas.microsoft.com/office/infopath/2007/PartnerControls">
        <TermInfo xmlns="http://schemas.microsoft.com/office/infopath/2007/PartnerControls">
          <TermName xmlns="http://schemas.microsoft.com/office/infopath/2007/PartnerControls">Calculation sheet</TermName>
          <TermId xmlns="http://schemas.microsoft.com/office/infopath/2007/PartnerControls">8d9e94c2-df09-48f3-b059-a1a0a5090d21</TermId>
        </TermInfo>
      </Terms>
    </d6a12a92581e42f5ab2fd8eb0ab6a7b6>
    <e875f6ca30b049e69b92ab6fd30ccc7e xmlns="9f087028-8e3e-4c93-a061-33d3e9de995a">
      <Terms xmlns="http://schemas.microsoft.com/office/infopath/2007/PartnerControls">
        <TermInfo xmlns="http://schemas.microsoft.com/office/infopath/2007/PartnerControls">
          <TermName xmlns="http://schemas.microsoft.com/office/infopath/2007/PartnerControls">5</TermName>
          <TermId xmlns="http://schemas.microsoft.com/office/infopath/2007/PartnerControls">426c1e03-03fb-480d-8eb8-80579459807b</TermId>
        </TermInfo>
      </Terms>
    </e875f6ca30b049e69b92ab6fd30ccc7e>
    <i2b8d92c922f44369b3c371567339a7a xmlns="9f087028-8e3e-4c93-a061-33d3e9de995a">
      <Terms xmlns="http://schemas.microsoft.com/office/infopath/2007/PartnerControls">
        <TermInfo xmlns="http://schemas.microsoft.com/office/infopath/2007/PartnerControls">
          <TermName xmlns="http://schemas.microsoft.com/office/infopath/2007/PartnerControls">Textile services (075)</TermName>
          <TermId xmlns="http://schemas.microsoft.com/office/infopath/2007/PartnerControls">dcd87446-849e-4855-b9d2-2994f6077b0c</TermId>
        </TermInfo>
      </Terms>
    </i2b8d92c922f44369b3c371567339a7a>
    <h73de529d8fa4f4a9ad28df5dcd62b30 xmlns="9f087028-8e3e-4c93-a061-33d3e9de995a">
      <Terms xmlns="http://schemas.microsoft.com/office/infopath/2007/PartnerControls">
        <TermInfo xmlns="http://schemas.microsoft.com/office/infopath/2007/PartnerControls">
          <TermName xmlns="http://schemas.microsoft.com/office/infopath/2007/PartnerControls">2018</TermName>
          <TermId xmlns="http://schemas.microsoft.com/office/infopath/2007/PartnerControls">1c8663d8-5b67-453e-9778-75f732d9340e</TermId>
        </TermInfo>
      </Terms>
    </h73de529d8fa4f4a9ad28df5dcd62b30>
    <c2e42a5b42024328b12a942358616b76 xmlns="9f087028-8e3e-4c93-a061-33d3e9de995a">
      <Terms xmlns="http://schemas.microsoft.com/office/infopath/2007/PartnerControls"/>
    </c2e42a5b42024328b12a942358616b76>
    <c4b301cb5ca34a2ba48041ad05b451b7 xmlns="9f087028-8e3e-4c93-a061-33d3e9de995a">
      <Terms xmlns="http://schemas.microsoft.com/office/infopath/2007/PartnerControls">
        <TermInfo xmlns="http://schemas.microsoft.com/office/infopath/2007/PartnerControls">
          <TermName xmlns="http://schemas.microsoft.com/office/infopath/2007/PartnerControls">.0</TermName>
          <TermId xmlns="http://schemas.microsoft.com/office/infopath/2007/PartnerControls">4560965c-b518-4ed0-ab4d-c02076b474d1</TermId>
        </TermInfo>
      </Terms>
    </c4b301cb5ca34a2ba48041ad05b451b7>
  </documentManagement>
</p:properties>
</file>

<file path=customXml/itemProps1.xml><?xml version="1.0" encoding="utf-8"?>
<ds:datastoreItem xmlns:ds="http://schemas.openxmlformats.org/officeDocument/2006/customXml" ds:itemID="{45EFFC6E-4009-4DD4-80E5-F7DFFDA9F6EE}"/>
</file>

<file path=customXml/itemProps2.xml><?xml version="1.0" encoding="utf-8"?>
<ds:datastoreItem xmlns:ds="http://schemas.openxmlformats.org/officeDocument/2006/customXml" ds:itemID="{2C7B247D-87D5-40D1-9D1F-1F320940E69F}"/>
</file>

<file path=customXml/itemProps3.xml><?xml version="1.0" encoding="utf-8"?>
<ds:datastoreItem xmlns:ds="http://schemas.openxmlformats.org/officeDocument/2006/customXml" ds:itemID="{1F470491-3710-40C2-849C-577D904F9261}"/>
</file>

<file path=docProps/app.xml><?xml version="1.0" encoding="utf-8"?>
<Properties xmlns="http://schemas.openxmlformats.org/officeDocument/2006/extended-properties" xmlns:vt="http://schemas.openxmlformats.org/officeDocument/2006/docPropsVTypes">
  <Application>Microsoft Excel Online</Application>
  <Manager/>
  <Company>Dansk Standard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 Help</dc:title>
  <dc:subject/>
  <dc:creator>Jeppe Frydendal</dc:creator>
  <cp:keywords/>
  <dc:description/>
  <cp:lastModifiedBy/>
  <cp:revision/>
  <dcterms:created xsi:type="dcterms:W3CDTF">2018-02-14T11:24:03Z</dcterms:created>
  <dcterms:modified xsi:type="dcterms:W3CDTF">2026-05-11T13:37:59Z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0x0101003989DBBC32F5CC4BAAD2A1F9FF46193D0100D2B2671613D8D042A94E3AF54705AC1C</vt:lpwstr>
  </property>
  <property fmtid="{D5CDD505-2E9C-101B-9397-08002B2CF9AE}" pid="3" name="Ver0">
    <vt:lpwstr>74;#.0|4560965c-b518-4ed0-ab4d-c02076b474d1</vt:lpwstr>
  </property>
  <property fmtid="{D5CDD505-2E9C-101B-9397-08002B2CF9AE}" pid="4" name="Year2">
    <vt:lpwstr>83;#2018|1c8663d8-5b67-453e-9778-75f732d9340e</vt:lpwstr>
  </property>
  <property fmtid="{D5CDD505-2E9C-101B-9397-08002B2CF9AE}" pid="7" name="Product group 001">
    <vt:lpwstr>1;#Textile services (075)|dcd87446-849e-4855-b9d2-2994f6077b0c</vt:lpwstr>
  </property>
  <property fmtid="{D5CDD505-2E9C-101B-9397-08002B2CF9AE}" pid="8" name="Document Type">
    <vt:lpwstr>44;#Calculation sheet|8d9e94c2-df09-48f3-b059-a1a0a5090d21</vt:lpwstr>
  </property>
  <property fmtid="{D5CDD505-2E9C-101B-9397-08002B2CF9AE}" pid="9" name="Gen">
    <vt:lpwstr>42;#4|6f3115d7-7bd7-43be-b888-10986222e4f3</vt:lpwstr>
  </property>
  <property fmtid="{D5CDD505-2E9C-101B-9397-08002B2CF9AE}" pid="10" name="Document_x0020_Type">
    <vt:lpwstr>44;#Calculation sheet|8d9e94c2-df09-48f3-b059-a1a0a5090d21</vt:lpwstr>
  </property>
  <property fmtid="{D5CDD505-2E9C-101B-9397-08002B2CF9AE}" pid="11" name="Product_x0020_group_x0020_001">
    <vt:lpwstr>1;#Textile services (075)|dcd87446-849e-4855-b9d2-2994f6077b0c</vt:lpwstr>
  </property>
  <property fmtid="{D5CDD505-2E9C-101B-9397-08002B2CF9AE}" pid="12" name="_x0047_en0">
    <vt:lpwstr>78;#5|426c1e03-03fb-480d-8eb8-80579459807b</vt:lpwstr>
  </property>
  <property fmtid="{D5CDD505-2E9C-101B-9397-08002B2CF9AE}" pid="13" name="Document_x0020_status1">
    <vt:lpwstr/>
  </property>
  <property fmtid="{D5CDD505-2E9C-101B-9397-08002B2CF9AE}" pid="14" name="_x0056_er0">
    <vt:lpwstr>74;#.0|4560965c-b518-4ed0-ab4d-c02076b474d1</vt:lpwstr>
  </property>
  <property fmtid="{D5CDD505-2E9C-101B-9397-08002B2CF9AE}" pid="15" name="Document_x0020_Language">
    <vt:lpwstr/>
  </property>
  <property fmtid="{D5CDD505-2E9C-101B-9397-08002B2CF9AE}" pid="16" name="e6d8e97c512749c081d36fa51213eddc">
    <vt:lpwstr/>
  </property>
  <property fmtid="{D5CDD505-2E9C-101B-9397-08002B2CF9AE}" pid="17" name="Document Language">
    <vt:lpwstr/>
  </property>
  <property fmtid="{D5CDD505-2E9C-101B-9397-08002B2CF9AE}" pid="18" name="Gen0">
    <vt:lpwstr>78;#5|426c1e03-03fb-480d-8eb8-80579459807b</vt:lpwstr>
  </property>
  <property fmtid="{D5CDD505-2E9C-101B-9397-08002B2CF9AE}" pid="19" name="Document status1">
    <vt:lpwstr/>
  </property>
</Properties>
</file>